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20" windowWidth="9555" windowHeight="6420" tabRatio="674"/>
  </bookViews>
  <sheets>
    <sheet name="Index" sheetId="64" r:id="rId1"/>
    <sheet name="Table 1.1" sheetId="21" r:id="rId2"/>
    <sheet name="Table 1.2" sheetId="22" r:id="rId3"/>
    <sheet name="Table 1.3" sheetId="23" r:id="rId4"/>
    <sheet name="Table 1.4" sheetId="24" r:id="rId5"/>
    <sheet name="Table 1.5" sheetId="25" r:id="rId6"/>
    <sheet name="Table 1.6" sheetId="26" r:id="rId7"/>
    <sheet name="Table 1.7" sheetId="27" r:id="rId8"/>
    <sheet name="Table 1.8" sheetId="28" r:id="rId9"/>
    <sheet name="Table 1.9" sheetId="29" r:id="rId10"/>
    <sheet name="Table 1.10" sheetId="30" r:id="rId11"/>
    <sheet name="Table 2.1" sheetId="65" r:id="rId12"/>
    <sheet name="Table 2.2" sheetId="61" r:id="rId13"/>
    <sheet name="Table 2.3" sheetId="62" r:id="rId14"/>
    <sheet name="Table 2.4" sheetId="63" r:id="rId15"/>
    <sheet name="Table 3.1" sheetId="1" r:id="rId16"/>
    <sheet name="Table 3.2" sheetId="2" r:id="rId17"/>
    <sheet name="Table 3.3" sheetId="66" r:id="rId18"/>
    <sheet name="Table 3.4" sheetId="5" r:id="rId19"/>
    <sheet name="Table 3.5" sheetId="6" r:id="rId20"/>
    <sheet name="Table 3.6" sheetId="8" r:id="rId21"/>
    <sheet name="Table 3.7" sheetId="7" r:id="rId22"/>
    <sheet name="Table 3.8" sheetId="13" r:id="rId23"/>
    <sheet name="Table 3.9" sheetId="9" r:id="rId24"/>
    <sheet name="Table 3.10" sheetId="10" r:id="rId25"/>
    <sheet name="Table 3.11" sheetId="11" r:id="rId26"/>
    <sheet name="Table 3.12" sheetId="14" r:id="rId27"/>
    <sheet name="Table 3.13" sheetId="15" r:id="rId28"/>
    <sheet name="Table 3.14" sheetId="16" r:id="rId29"/>
    <sheet name="Table 3.15" sheetId="18" r:id="rId30"/>
    <sheet name="Table 3.16" sheetId="17" r:id="rId31"/>
    <sheet name="Table 3.17" sheetId="19" r:id="rId32"/>
    <sheet name="Table 3.18" sheetId="20" r:id="rId33"/>
    <sheet name="Table 3.19" sheetId="12" r:id="rId34"/>
    <sheet name="Table 4.1" sheetId="38" r:id="rId35"/>
    <sheet name="Table 4.2" sheetId="39" r:id="rId36"/>
    <sheet name="Table 4.3" sheetId="40" r:id="rId37"/>
    <sheet name="Table 4.4" sheetId="41" r:id="rId38"/>
    <sheet name="Table 4.5" sheetId="42" r:id="rId39"/>
    <sheet name="Table 4.6" sheetId="43" r:id="rId40"/>
    <sheet name="Table 4.7" sheetId="44" r:id="rId41"/>
    <sheet name="Table 4.8" sheetId="45" r:id="rId42"/>
    <sheet name="Table 5.1" sheetId="47" r:id="rId43"/>
    <sheet name="Table 5.2" sheetId="48" r:id="rId44"/>
    <sheet name="Table 5.3" sheetId="49" r:id="rId45"/>
    <sheet name="Table 5.4" sheetId="51" r:id="rId46"/>
    <sheet name="Table 5.5" sheetId="52" r:id="rId47"/>
    <sheet name="Table 6.1" sheetId="31" r:id="rId48"/>
    <sheet name="Table 6.2" sheetId="32" r:id="rId49"/>
    <sheet name="Table 6.3" sheetId="33" r:id="rId50"/>
    <sheet name="Table 7.1" sheetId="60" r:id="rId51"/>
    <sheet name="Table 7.2" sheetId="53" r:id="rId52"/>
    <sheet name="Table 7.3" sheetId="59" r:id="rId53"/>
    <sheet name="Table 7.4" sheetId="54" r:id="rId54"/>
    <sheet name="Table 7.5" sheetId="34" r:id="rId55"/>
    <sheet name="Table 7.6" sheetId="35" r:id="rId56"/>
    <sheet name="Table 7.7" sheetId="36" r:id="rId57"/>
    <sheet name="Table 7.8" sheetId="37" r:id="rId58"/>
    <sheet name="Treatment notes" sheetId="3" r:id="rId59"/>
    <sheet name="Drug-related deaths notes" sheetId="46" r:id="rId60"/>
  </sheets>
  <definedNames>
    <definedName name="Index" localSheetId="17">#REF!</definedName>
    <definedName name="Index">#REF!</definedName>
    <definedName name="Start10">'Table 1.8'!$H$1</definedName>
    <definedName name="Start11">'Table 1.9'!$H$1</definedName>
    <definedName name="Start12">'Table 1.10'!$E$1</definedName>
    <definedName name="Start13">'Table 2.1'!$H$1</definedName>
    <definedName name="Start14">'Table 2.2'!$H$1</definedName>
    <definedName name="Start15">'Table 2.3'!$H$1</definedName>
    <definedName name="Start16">'Table 2.4'!$H$1</definedName>
    <definedName name="Start17">'Table 3.1'!$H$1</definedName>
    <definedName name="Start18">'Table 3.2'!$H$1</definedName>
    <definedName name="Start19" localSheetId="17">'Table 3.3'!$G$1</definedName>
    <definedName name="Start19">#REF!</definedName>
    <definedName name="Start2">Index!$H$1</definedName>
    <definedName name="Start20">'Table 3.4'!$H$1</definedName>
    <definedName name="Start21">'Table 3.5'!$H$1</definedName>
    <definedName name="Start22">'Table 3.6'!$H$1</definedName>
    <definedName name="Start23">'Table 3.7'!$H$1</definedName>
    <definedName name="Start24">'Table 3.8'!$H$1</definedName>
    <definedName name="Start25">'Table 3.9'!$H$1</definedName>
    <definedName name="Start26">'Table 3.10'!$H$1</definedName>
    <definedName name="Start27">'Table 3.11'!$H$1</definedName>
    <definedName name="Start28">'Table 3.12'!$H$1</definedName>
    <definedName name="Start29">'Table 3.13'!$H$1</definedName>
    <definedName name="Start3">'Table 1.1'!$H$1</definedName>
    <definedName name="Start30">'Table 3.14'!$H$1</definedName>
    <definedName name="Start31">'Table 3.15'!$H$1</definedName>
    <definedName name="Start32">'Table 3.16'!$H$1</definedName>
    <definedName name="Start33">'Table 3.17'!$H$1</definedName>
    <definedName name="Start34">'Table 3.18'!$H$1</definedName>
    <definedName name="Start35">'Table 3.19'!$H$1</definedName>
    <definedName name="Start36">'Treatment notes'!$H$1</definedName>
    <definedName name="Start37">'Table 4.1'!$H$1</definedName>
    <definedName name="Start38">'Table 4.2'!$H$1</definedName>
    <definedName name="Start39">'Table 4.3'!$H$1</definedName>
    <definedName name="Start4">'Table 1.2'!$H$1</definedName>
    <definedName name="Start40">'Table 4.4'!$H$1</definedName>
    <definedName name="Start41">'Table 4.5'!$H$1</definedName>
    <definedName name="Start42">'Table 4.6'!$H$1</definedName>
    <definedName name="Start43">'Table 4.7'!$H$1</definedName>
    <definedName name="Start44">'Table 4.8'!$H$1</definedName>
    <definedName name="Start45">'Drug-related deaths notes'!$H$1</definedName>
    <definedName name="Start46">'Table 5.1'!$H$1</definedName>
    <definedName name="Start47">'Table 5.2'!$H$1</definedName>
    <definedName name="Start48">'Table 5.3'!$H$1</definedName>
    <definedName name="Start49">'Table 5.4'!$H$1</definedName>
    <definedName name="Start5">'Table 1.3'!$H$1</definedName>
    <definedName name="Start50">'Table 5.5'!$H$1</definedName>
    <definedName name="Start51">'Table 6.1'!$G$1</definedName>
    <definedName name="Start52">'Table 6.2'!$H$1</definedName>
    <definedName name="Start53">'Table 6.3'!$H$1</definedName>
    <definedName name="Start54">'Table 7.1'!$H$1</definedName>
    <definedName name="Start55">'Table 7.2'!$H$1</definedName>
    <definedName name="Start56">'Table 7.3'!$H$1</definedName>
    <definedName name="Start57">'Table 7.4'!$H$1</definedName>
    <definedName name="Start58">'Table 7.5'!$H$1</definedName>
    <definedName name="Start59">'Table 7.6'!$H$1</definedName>
    <definedName name="Start6">'Table 1.4'!$H$1</definedName>
    <definedName name="Start60">'Table 7.7'!$H$1</definedName>
    <definedName name="Start61">'Table 7.8'!$H$1</definedName>
    <definedName name="Start7">'Table 1.5'!$H$1</definedName>
    <definedName name="Start8">'Table 1.6'!$H$1</definedName>
    <definedName name="Start9">'Table 1.7'!$H$1</definedName>
  </definedNames>
  <calcPr calcId="145621"/>
</workbook>
</file>

<file path=xl/calcChain.xml><?xml version="1.0" encoding="utf-8"?>
<calcChain xmlns="http://schemas.openxmlformats.org/spreadsheetml/2006/main">
  <c r="L30" i="31" l="1"/>
  <c r="K30" i="31"/>
  <c r="L14" i="31"/>
  <c r="K14" i="31"/>
  <c r="L18" i="31"/>
  <c r="K18" i="31"/>
  <c r="L26" i="31"/>
  <c r="K26" i="31"/>
  <c r="L22" i="31"/>
  <c r="K22" i="31"/>
  <c r="L34" i="31"/>
  <c r="K34" i="31"/>
  <c r="E16" i="28"/>
  <c r="D16" i="28"/>
  <c r="C16" i="28"/>
  <c r="E15" i="28"/>
  <c r="D15" i="28"/>
  <c r="C15" i="28"/>
  <c r="E14" i="28"/>
  <c r="D14" i="28"/>
  <c r="C14" i="28"/>
  <c r="E13" i="28"/>
  <c r="D13" i="28"/>
  <c r="C13" i="28"/>
  <c r="E12" i="28"/>
  <c r="D12" i="28"/>
  <c r="C12" i="28"/>
  <c r="E11" i="28"/>
  <c r="D11" i="28"/>
  <c r="C11" i="28"/>
  <c r="E10" i="28"/>
  <c r="D10" i="28"/>
  <c r="C10" i="28"/>
  <c r="E9" i="28"/>
  <c r="D9" i="28"/>
  <c r="C9" i="28"/>
  <c r="E8" i="28"/>
  <c r="D8" i="28"/>
  <c r="C8" i="28"/>
  <c r="E7" i="28"/>
  <c r="D7" i="28"/>
  <c r="C7" i="28"/>
  <c r="E6" i="28"/>
  <c r="D6" i="28"/>
  <c r="C6" i="28"/>
  <c r="E5" i="28"/>
  <c r="D5" i="28"/>
  <c r="C5" i="28"/>
</calcChain>
</file>

<file path=xl/sharedStrings.xml><?xml version="1.0" encoding="utf-8"?>
<sst xmlns="http://schemas.openxmlformats.org/spreadsheetml/2006/main" count="1942" uniqueCount="462">
  <si>
    <t>Never previously treated</t>
  </si>
  <si>
    <t>Previously treated</t>
  </si>
  <si>
    <t>All treatment entrants</t>
  </si>
  <si>
    <t/>
  </si>
  <si>
    <t>n</t>
  </si>
  <si>
    <t>%</t>
  </si>
  <si>
    <t>Opioids</t>
  </si>
  <si>
    <t xml:space="preserve">Heroin </t>
  </si>
  <si>
    <t>Methadone</t>
  </si>
  <si>
    <t>Buprenorphine</t>
  </si>
  <si>
    <t>Cannabis</t>
  </si>
  <si>
    <t>Cocaine (total)</t>
  </si>
  <si>
    <t>Powder cocaine</t>
  </si>
  <si>
    <t>Crack cocaine</t>
  </si>
  <si>
    <t>Stimulants other than cocaine</t>
  </si>
  <si>
    <t>Amphetamines</t>
  </si>
  <si>
    <t>Methamphetamines</t>
  </si>
  <si>
    <t>MDMA and derivatives</t>
  </si>
  <si>
    <t>Synthetic cathinones</t>
  </si>
  <si>
    <t>Other stimulants</t>
  </si>
  <si>
    <t>Hypnotics and sedatives</t>
  </si>
  <si>
    <t>Benzodiazepines</t>
  </si>
  <si>
    <t>GHB/GBL</t>
  </si>
  <si>
    <t>Other hypnotics and sedatives</t>
  </si>
  <si>
    <t>Hallucinogens</t>
  </si>
  <si>
    <t>Ketamine</t>
  </si>
  <si>
    <t>Other hallucinogens</t>
  </si>
  <si>
    <t>Volatile inhalants</t>
  </si>
  <si>
    <t>Other substances</t>
  </si>
  <si>
    <t>Sub-total</t>
  </si>
  <si>
    <t>Not known/missing</t>
  </si>
  <si>
    <t>-</t>
  </si>
  <si>
    <t>Total</t>
  </si>
  <si>
    <t>England</t>
  </si>
  <si>
    <t>Scotland</t>
  </si>
  <si>
    <t>Wales</t>
  </si>
  <si>
    <t>Northern Ireland</t>
  </si>
  <si>
    <t>≤0.2</t>
  </si>
  <si>
    <t>Total (n)</t>
  </si>
  <si>
    <t>Alcohol</t>
  </si>
  <si>
    <t>Other Substances</t>
  </si>
  <si>
    <t>No. clients with valid information</t>
  </si>
  <si>
    <t>Heroin</t>
  </si>
  <si>
    <t>Other opioids</t>
  </si>
  <si>
    <t>All drugs</t>
  </si>
  <si>
    <t>United Kingdom</t>
  </si>
  <si>
    <t>Never injected</t>
  </si>
  <si>
    <t>Ever injected, but not currently</t>
  </si>
  <si>
    <t>Currently injecting</t>
  </si>
  <si>
    <t>All substances</t>
  </si>
  <si>
    <t>Smoking / inhale</t>
  </si>
  <si>
    <t>Inject</t>
  </si>
  <si>
    <t>Eat / drink</t>
  </si>
  <si>
    <t>Other</t>
  </si>
  <si>
    <t>Sniff</t>
  </si>
  <si>
    <t>Not known / missing</t>
  </si>
  <si>
    <t xml:space="preserve">England </t>
  </si>
  <si>
    <t>England and Wales</t>
  </si>
  <si>
    <t>Clients in continuous treatment</t>
  </si>
  <si>
    <t>Clients presenting to treatment</t>
  </si>
  <si>
    <t>All clients in treatment</t>
  </si>
  <si>
    <t>Never been in OST</t>
  </si>
  <si>
    <t>Ever been in OST, but not currently</t>
  </si>
  <si>
    <t>Currently in OST</t>
  </si>
  <si>
    <t>All clients</t>
  </si>
  <si>
    <t>Methadone clients</t>
  </si>
  <si>
    <t>Buprenorphine clients</t>
  </si>
  <si>
    <t>Other centre types</t>
  </si>
  <si>
    <t xml:space="preserve"> Treatment units in prison </t>
  </si>
  <si>
    <t>Cocaine</t>
  </si>
  <si>
    <t>Amphetamine</t>
  </si>
  <si>
    <t>Methamphetamine</t>
  </si>
  <si>
    <t>MDMA</t>
  </si>
  <si>
    <t>Presenting to treatment</t>
  </si>
  <si>
    <t>In treatment at start of year</t>
  </si>
  <si>
    <t>25-34 years</t>
  </si>
  <si>
    <t>35-44 years</t>
  </si>
  <si>
    <t>45-54 years</t>
  </si>
  <si>
    <t>55-64 years</t>
  </si>
  <si>
    <t>New to treatment</t>
  </si>
  <si>
    <t>Adjunctive crack cocaine use</t>
  </si>
  <si>
    <t>Adjunctive benzodiazepine use</t>
  </si>
  <si>
    <t>Lifetime prevalence</t>
  </si>
  <si>
    <t>Last year prevalence</t>
  </si>
  <si>
    <t>Last month prevalence</t>
  </si>
  <si>
    <t>Any illegal drugs</t>
  </si>
  <si>
    <t>Cocaine (total, including crack)</t>
  </si>
  <si>
    <t>Amphetamine/methamphetamine</t>
  </si>
  <si>
    <t>Ecstasy</t>
  </si>
  <si>
    <t>LSD</t>
  </si>
  <si>
    <t>Magic mushrooms</t>
  </si>
  <si>
    <t>Sedatives and/or tranquillisers</t>
  </si>
  <si>
    <t>Anabolic steroids</t>
  </si>
  <si>
    <t>Mephedrone</t>
  </si>
  <si>
    <t>Source: Drug Misuse: Findings from the 2016/17 Crime Survey for England and Wales (Home Office, 2017). 
See: https://www.gov.uk/government/statistics/drug-misuse-findings-from-the-2016-to-2017-csew</t>
  </si>
  <si>
    <t>Male</t>
  </si>
  <si>
    <t>Female</t>
  </si>
  <si>
    <t>2008/09</t>
  </si>
  <si>
    <t>2009/10</t>
  </si>
  <si>
    <t>2010/11</t>
  </si>
  <si>
    <t>2011/12</t>
  </si>
  <si>
    <t>2012/13</t>
  </si>
  <si>
    <t>2013/14</t>
  </si>
  <si>
    <t>2014/15</t>
  </si>
  <si>
    <t>2015/16</t>
  </si>
  <si>
    <t>2016/17</t>
  </si>
  <si>
    <t>2007/08</t>
  </si>
  <si>
    <t>Amphetamine/methamphetamine*</t>
  </si>
  <si>
    <t>Solvents or inhalants to get high</t>
  </si>
  <si>
    <t>Nitrous oxide</t>
  </si>
  <si>
    <t>New psychoactive substances</t>
  </si>
  <si>
    <t xml:space="preserve">Source: Smoking, Drinking and Drug Use Among Young People in England - 2016 (NHS Digital, 2017). See: http://digital.nhs.uk/catalogue/PUB30132 </t>
  </si>
  <si>
    <t>Use/possession</t>
  </si>
  <si>
    <t>Dealing/trafficking/production</t>
  </si>
  <si>
    <t>Other offences</t>
  </si>
  <si>
    <t>Total number of offences</t>
  </si>
  <si>
    <t>†</t>
  </si>
  <si>
    <t>Notes</t>
  </si>
  <si>
    <t>Cocaine*</t>
  </si>
  <si>
    <t>*Scottish figures do not separate powder cocaine and crack cocaine drug law offences</t>
  </si>
  <si>
    <t>UK total</t>
  </si>
  <si>
    <t>†Data not available</t>
  </si>
  <si>
    <t>*Figures for possession-related seizures from Scotland are based on extrapolation from a random sample of 400 crimes committed within the year. See: http://www.gov.scot/Resource/0052/00521660.pdf for further details</t>
  </si>
  <si>
    <t>‡Data for cocaine from Northern Ireland cannot be broken down into powder cocaine and crack cocaine, therefore all data is included under 'powder cocaine'</t>
  </si>
  <si>
    <r>
      <rPr>
        <sz val="8"/>
        <rFont val="Calibri"/>
        <family val="2"/>
      </rPr>
      <t>§</t>
    </r>
    <r>
      <rPr>
        <sz val="8"/>
        <rFont val="Arial"/>
        <family val="2"/>
      </rPr>
      <t>Totals may not add to 100% as other drugs are included in the total that have not been included in this table. The total for Scotland is for possession offences only; the total number of supply offences for 2015/16 is not known</t>
    </r>
  </si>
  <si>
    <t>Benzodiazepines*</t>
  </si>
  <si>
    <t>*Data for 2010/11 and 2011/12 is from England &amp; Wales and Scotland only</t>
  </si>
  <si>
    <t>Mean age (years)</t>
  </si>
  <si>
    <t>15-24 years</t>
  </si>
  <si>
    <t>65 years and over</t>
  </si>
  <si>
    <t>% with opioids</t>
  </si>
  <si>
    <t>% with any drug without opioids</t>
  </si>
  <si>
    <t>No. with opioids</t>
  </si>
  <si>
    <t>No. with any drug without opioids</t>
  </si>
  <si>
    <t>Other / mixed / unspecified drug</t>
  </si>
  <si>
    <t>% other / mixed / unspecified drug</t>
  </si>
  <si>
    <t>b) Deaths with an underlying cause of death of ICD-10 codes X44, X64 and Y14 alongside relevant T-codes are now incorporated into UK figures. Due to historical coding practice in England and Wales, this substantially increased the number of deaths counted under this definition currently and historically. Figures for Scotland have also been revised, although there are very few cases under this definition, while deaths for Northern Ireland with these codes have been reported previously.</t>
  </si>
  <si>
    <t>c) Responsibility for calculation of England and Wales figures moved from ONS to be calculated in-house by the UK Focal Point, via Public Health England and Public Health Wales. This has led to the exclusion of non-residents of England and Wales for reporting for those countries.</t>
  </si>
  <si>
    <t>Recent initiates*</t>
  </si>
  <si>
    <t>Prevalence by country</t>
  </si>
  <si>
    <t>Males</t>
  </si>
  <si>
    <t>Females</t>
  </si>
  <si>
    <t>Overall prevalence in Scotland (NESI)</t>
  </si>
  <si>
    <t>*Recent initiates are those respondents who began injecting in the last three years</t>
  </si>
  <si>
    <t>Overall prevalence in E, W &amp; NI (UAM)</t>
  </si>
  <si>
    <t>All participants</t>
  </si>
  <si>
    <t>Under 25 years</t>
  </si>
  <si>
    <t>35 years and over</t>
  </si>
  <si>
    <t>Prevalence by gender (E, W &amp; NI)</t>
  </si>
  <si>
    <t>Prevalence by age
(E, W &amp; NI)</t>
  </si>
  <si>
    <t>Specialist agencies*</t>
  </si>
  <si>
    <t>*Specialist agencies include street outreach and sites serviced by van or other vehicle</t>
  </si>
  <si>
    <t>Ecstasy/MDMA (per tablet)</t>
  </si>
  <si>
    <t>LSD (per dose)</t>
  </si>
  <si>
    <t>*Price per gram unless otherwise specified</t>
  </si>
  <si>
    <t>‡</t>
  </si>
  <si>
    <t>*Purity as a percentage unless otherwise specified</t>
  </si>
  <si>
    <t>Street-level</t>
  </si>
  <si>
    <t>Wholesale</t>
  </si>
  <si>
    <t>Mode</t>
  </si>
  <si>
    <t>Minimum</t>
  </si>
  <si>
    <t>Maximum</t>
  </si>
  <si>
    <t>England and Wales (Border Force)</t>
  </si>
  <si>
    <t>England and Wales (police forces)</t>
  </si>
  <si>
    <t>Scotland (police force)*</t>
  </si>
  <si>
    <t>Northern Ireland (police force)</t>
  </si>
  <si>
    <t>All adjunctive drugs</t>
  </si>
  <si>
    <t>Methamphetamine powder</t>
  </si>
  <si>
    <t>Pharmacy-based NSP</t>
  </si>
  <si>
    <t>16-24 years</t>
  </si>
  <si>
    <t>55-59 years</t>
  </si>
  <si>
    <t>Cannabis (herbal)</t>
  </si>
  <si>
    <t>Cannabis (resin)</t>
  </si>
  <si>
    <t>Ecstasy/MDMA (powder/crystal)</t>
  </si>
  <si>
    <t>Ecstasy/MDMA (mg per tablet)</t>
  </si>
  <si>
    <t>Cannabis (plants)</t>
  </si>
  <si>
    <t>Unit</t>
  </si>
  <si>
    <t>kg</t>
  </si>
  <si>
    <t>doses</t>
  </si>
  <si>
    <t>no.</t>
  </si>
  <si>
    <t xml:space="preserve">Sources: Smoking, Drinking and Drug Use Among Young People in England - 2016 (NHS Digital, 2017). See: http://digital.nhs.uk/catalogue/PUB30132 </t>
  </si>
  <si>
    <t xml:space="preserve">               Smoking, Drinking and Drug Use Among Young People in England - 2014 (NHS Digital, 2015). See: https://digital.nhs.uk/catalogue/PUB17879</t>
  </si>
  <si>
    <t xml:space="preserve">               Smoking, Drinking and Drug Use Among Young People in England - 2013 (NHS Digital, 2014). See: https://digital.nhs.uk/catalogue/PUB14579</t>
  </si>
  <si>
    <t xml:space="preserve">               Smoking, Drinking and Drug Use Among Young People in England - 2012 (NHS Digital, 2013). See: https://digital.nhs.uk/catalogue/PUB11334</t>
  </si>
  <si>
    <t xml:space="preserve">               Smoking, Drinking and Drug Use Among Young People in England - 2011 (NHS Digital, 2012). See: https://digital.nhs.uk/catalogue/PUB06921</t>
  </si>
  <si>
    <t xml:space="preserve">               Smoking, Drinking and Drug Use Among Young People in England - 2010 (NHS Digital, 2011). See: https://digital.nhs.uk/catalogue/PUB00396</t>
  </si>
  <si>
    <t xml:space="preserve">               Smoking, Drinking and Drug Use Among Young People in England - 2009 (NHS Digital, 2010). See: https://digital.nhs.uk/catalogue/PUB00384</t>
  </si>
  <si>
    <t xml:space="preserve">               Smoking, Drinking and Drug Use Among Young People in England - 2008 (NHS Digital, 2009). See: https://digital.nhs.uk/catalogue/PUB00350</t>
  </si>
  <si>
    <t>Estimate</t>
  </si>
  <si>
    <t>95% confidence interval</t>
  </si>
  <si>
    <t>2004/05</t>
  </si>
  <si>
    <t>2005/06</t>
  </si>
  <si>
    <t>2006/07</t>
  </si>
  <si>
    <t>Table 1.1</t>
  </si>
  <si>
    <t>Table 1.2</t>
  </si>
  <si>
    <t>Table 1.3</t>
  </si>
  <si>
    <t>Table 1.4</t>
  </si>
  <si>
    <t>Table 1.5</t>
  </si>
  <si>
    <t>Table 1.6</t>
  </si>
  <si>
    <t>Table 1.7</t>
  </si>
  <si>
    <t>Table 1.8</t>
  </si>
  <si>
    <t>Table 1.9</t>
  </si>
  <si>
    <t>Table 1.10</t>
  </si>
  <si>
    <t>Table 2.1</t>
  </si>
  <si>
    <t>Table 2.2</t>
  </si>
  <si>
    <t>Table 2.3</t>
  </si>
  <si>
    <t>Table 3.1</t>
  </si>
  <si>
    <t>Table 3.2</t>
  </si>
  <si>
    <t>Table 3.3</t>
  </si>
  <si>
    <t>Table 3.4</t>
  </si>
  <si>
    <t>Table 3.5</t>
  </si>
  <si>
    <t>Table 3.7</t>
  </si>
  <si>
    <t>Table 3.6</t>
  </si>
  <si>
    <t>Table 3.8</t>
  </si>
  <si>
    <t>Table 3.9</t>
  </si>
  <si>
    <t>Table 3.19</t>
  </si>
  <si>
    <t>Table 3.10</t>
  </si>
  <si>
    <t>Table 3.11</t>
  </si>
  <si>
    <t>Table 3.12</t>
  </si>
  <si>
    <t>Table 3.13</t>
  </si>
  <si>
    <t>Table 3.14</t>
  </si>
  <si>
    <t>Table 3.15</t>
  </si>
  <si>
    <t>Table 3.16</t>
  </si>
  <si>
    <t>Table 3.17</t>
  </si>
  <si>
    <t>Table 3.18</t>
  </si>
  <si>
    <t>Table 4.1</t>
  </si>
  <si>
    <t>Table 4.2</t>
  </si>
  <si>
    <t>Table 4.3</t>
  </si>
  <si>
    <t>Table 4.4</t>
  </si>
  <si>
    <t>Table 4.5</t>
  </si>
  <si>
    <t>Table 4.6</t>
  </si>
  <si>
    <t>Table 4.8</t>
  </si>
  <si>
    <t>Table 4.7</t>
  </si>
  <si>
    <t>Table 5.1</t>
  </si>
  <si>
    <t>Table 5.2</t>
  </si>
  <si>
    <t>Table 5.3</t>
  </si>
  <si>
    <t>Table 5.4</t>
  </si>
  <si>
    <t>Table 5.5</t>
  </si>
  <si>
    <t>Table 6.1</t>
  </si>
  <si>
    <t>Table 6.2</t>
  </si>
  <si>
    <t>Table 6.3</t>
  </si>
  <si>
    <t>Table 7.1</t>
  </si>
  <si>
    <t>Table 7.2</t>
  </si>
  <si>
    <t>Table 7.3</t>
  </si>
  <si>
    <t>Table 7.4</t>
  </si>
  <si>
    <t>Table 7.5</t>
  </si>
  <si>
    <t>Table 7.6</t>
  </si>
  <si>
    <t>Table 7.7</t>
  </si>
  <si>
    <t>Table 7.8</t>
  </si>
  <si>
    <t>Table 1.1: Prevalence (%) of drug use ever, in the last year and in the last month among 16-59 year-olds in England and Wales, 2016/17</t>
  </si>
  <si>
    <t>Table 1.2: Prevalence (%) of lifetime use of specific drugs among 16-59 year-olds in England and Wales, by age group and sex, 2016/17</t>
  </si>
  <si>
    <t>Table 1.3: Prevalence (%) of last year use of specific drugs among 16-59 year-olds in England and Wales, by age group and sex, 2016/17</t>
  </si>
  <si>
    <t>Table 1.4: Prevalence (%) of last month use of specific drugs among 16-59 year-olds in England and Wales, by age group and sex, 2016/17</t>
  </si>
  <si>
    <t>Table 1.5: Prevalence (%) of last year drug use among 16-59 year-olds in England and Wales, 2007/08 to 2016/17</t>
  </si>
  <si>
    <t>Table 1.6: Prevalence (%) of last month use of specific drugs among 16-59 year-olds in England and Wales, 2007/08 to 2016/17</t>
  </si>
  <si>
    <t>Table 1.9: Prevalence (%) of lifetime use of specific drugs among 15-year-olds in England, 2008 to 2016</t>
  </si>
  <si>
    <t>1. Prevalence of drug use among adults and schoolchildren reported in general population surveys in England &amp; Wales and Scotland</t>
  </si>
  <si>
    <t>3. Clients entering treatment in the United Kingdom, and those in treatment at the beginning of the year in England and Wales</t>
  </si>
  <si>
    <t>Mean age of treatment entrants in the United Kingdom at treatment presentation, by treatment status and primary drug, 2016</t>
  </si>
  <si>
    <t>Table 3.4: Mean age of treatment entrants in the United Kingdom at treatment presentation, by treatment status and primary drug, 2016</t>
  </si>
  <si>
    <t>Age of treatment entrants in the United Kingdom at treatment presentation, by age group and primary drug, 2016</t>
  </si>
  <si>
    <t>Table 3.5: Age of treatment entrants in the United Kingdom at treatment presentation, by age group and primary drug, 2016</t>
  </si>
  <si>
    <t>Primary drug among treatment entrants and those in continuous treatment at the beginning of the year, in England and Wales, 2016</t>
  </si>
  <si>
    <t>Table 3.9: Primary drug among treatment entrants and those in continuous treatment at the beginning of the year, in England and Wales, 2016</t>
  </si>
  <si>
    <t>Age of all clients in treatment in England and Wales, by age group and primary drug, 2016</t>
  </si>
  <si>
    <t>Number of treatment entrants and those in continuous treatment in England, 2005 to 2016</t>
  </si>
  <si>
    <t>Table 3.12: Number of treatment entrants and those in continuous treatment in England, 2005 to 2016</t>
  </si>
  <si>
    <t>Table 3.14: Primary drug among all clients in treatment in England during the calendar year, 2005 to 2016</t>
  </si>
  <si>
    <t>Mean age of treatment entrants in England, by selected primary drugs and previous treatment history, 2005 to 2016</t>
  </si>
  <si>
    <t>Proportion of all primary heroin clients in treatment in England by age group, 2005 to 2016</t>
  </si>
  <si>
    <t>Table 3.16: Proportion of all primary heroin clients in treatment in England by age group, 2005 to 2016</t>
  </si>
  <si>
    <t>Proportion of all primary cannabis clients in treatment in by age group, 2005 to 2016</t>
  </si>
  <si>
    <t>Table 3.17: Proportion of all primary cannabis clients in treatment in by age group, 2005 to 2016</t>
  </si>
  <si>
    <t>Proportion of primary heroin treatment entrants in England reporting secondary use of crack cocaine or benzodiazepines, 2005 to 2016</t>
  </si>
  <si>
    <t>Table 3.18: Proportion of primary heroin treatment entrants in England reporting secondary use of crack cocaine or benzodiazepines, 2005 to 2016</t>
  </si>
  <si>
    <t>Table 3.19: Number of clients receiving prescribing treatment in England and Wales, 2005 to 2016</t>
  </si>
  <si>
    <t>Number of clients receiving prescribing treatment in England and Wales, 2005 to 2016</t>
  </si>
  <si>
    <t>4. Drug-related deaths in the United Kingdom</t>
  </si>
  <si>
    <t>Table 4.1: Number of drug-related deaths occurring under the EMCDDA definition in the United Kingdom, and mean age at the time of death, by sex and country, 2015</t>
  </si>
  <si>
    <t>Number of drug-related deaths occurring under the EMCDDA definition in the United Kingdom, and mean age at the time of death, by sex and country, 2015</t>
  </si>
  <si>
    <t>Under 15 years</t>
  </si>
  <si>
    <t>Table 4.2: Number of drug-related deaths occurring under the EMCDDA definition in the United Kingdom, by age group and country, 2015</t>
  </si>
  <si>
    <t>Number of drug-related deaths occurring under the EMCDDA definition in the United Kingdom, by age group and country, 2015</t>
  </si>
  <si>
    <t>Table 4.4: Number of drug-related deaths occurring under the EMCDDA definition in the United Kingdom, by country, 2004 to 2015</t>
  </si>
  <si>
    <t>Number of drug-related deaths occurring under the EMCDDA definition in the United Kingdom, by country, 2004 to 2015</t>
  </si>
  <si>
    <t>Number of drug-related deaths occurring under the EMCDDA definition in the United Kingdom, by sex, 2004 to 2015</t>
  </si>
  <si>
    <t>Mean age of drug-related deaths occurring under the EMCDDA definition in the United Kingdom, by country, 2004 to 2015</t>
  </si>
  <si>
    <t>Table 4.7: Number of drug-related deaths occurring under the EMCDDA definition in the United Kingdom, by age group, 2004 to 2015</t>
  </si>
  <si>
    <t>Number of drug-related deaths occurring under the EMCDDA definition in the United Kingdom, by age group, 2004 to 2015</t>
  </si>
  <si>
    <t>Number of drug-related deaths where the drugs involved were known occurring under the EMCDDA definition in the United Kingdom, by class of drug involved, 2004 to 2015</t>
  </si>
  <si>
    <t>Table 4.8: Number of drug-related deaths where the drugs involved were known occurring under the EMCDDA definition in the United Kingdom, by class of drug involved, 2004 to 2015</t>
  </si>
  <si>
    <t>5. Prevalence of drug-related infectious diseases in the United Kingdom, and needle and syringe provision in Scotland, Wales and Northern Ireland</t>
  </si>
  <si>
    <t>Table 5.1: Prevalence (%) of anti-HCV in the United Kingdom, by country, injecting history, gender and age group, 2006 to 2016</t>
  </si>
  <si>
    <t>Table 5.2: Prevalence (%) of anti-HBc in the United Kingdom, by country, injecting history, gender and age group, 2006 to 2016</t>
  </si>
  <si>
    <t>Table 5.3: Prevalence (%) of anti-HIV in the United Kingdom, by country, injecting history, gender and age group, 2006 to 2016</t>
  </si>
  <si>
    <t>Table 5.5: Number of client contacts made to needle and syringe programmes in Scotland, Wales and Northern Ireland, by country and agency type, 2011/12 to 2016/17</t>
  </si>
  <si>
    <t>Table 5.4: Number of needles/syringes distributed by needle and syringe programmes in Scotland, Wales and Northern Ireland, by country and agency type, 2011/12 to 2016/17</t>
  </si>
  <si>
    <t>Number of client contacts made to needle and syringe programmes in Scotland, Wales and Northern Ireland, by country and agency type, 2011/12 to 2016/17</t>
  </si>
  <si>
    <t>Number of needles/syringes distributed by needle and syringe programmes in Scotland, Wales and Northern Ireland, by country and agency type, 2011/12 to 2016/17</t>
  </si>
  <si>
    <t>6. Drug law offences in the United Kingdom</t>
  </si>
  <si>
    <t>7. Price of drugs in the United Kingdom, and purity of drugs in England and Wales</t>
  </si>
  <si>
    <t>Table 2.4</t>
  </si>
  <si>
    <t>Country</t>
  </si>
  <si>
    <t>Year</t>
  </si>
  <si>
    <t>Table 7.2: Common street-level prices* of certain illicit drugs in the United Kingdom, 2003 to 2016</t>
  </si>
  <si>
    <r>
      <t>Table 7.4: Mean purity/potency* of small quantity</t>
    </r>
    <r>
      <rPr>
        <b/>
        <vertAlign val="superscript"/>
        <sz val="10"/>
        <color theme="1"/>
        <rFont val="Arial"/>
        <family val="2"/>
      </rPr>
      <t>†</t>
    </r>
    <r>
      <rPr>
        <b/>
        <sz val="10"/>
        <color theme="1"/>
        <rFont val="Arial"/>
        <family val="2"/>
      </rPr>
      <t xml:space="preserve"> drug seizures of certain illicit drugs in England and Wales, 2003 to 2016</t>
    </r>
  </si>
  <si>
    <t>Table 7.5: Number of seizures in England &amp; Wales, Scotland and Northern Ireland by drug, 2015/16</t>
  </si>
  <si>
    <t>Table 7.6: Quantity of seizures in England &amp; Wales, Scotland and Northern Ireland by drug, 2015/16</t>
  </si>
  <si>
    <t>Back to Index</t>
  </si>
  <si>
    <t>Common street-level prices of certain illicit drugs in the United Kingdom, 2003 to 2016</t>
  </si>
  <si>
    <t>Weighted mean purity of street-level and wholesale drug seizures of certain illicit drugs in England and Wales, 2016</t>
  </si>
  <si>
    <t>Mean purity/potency of small quantity drug seizures of certain illicit drugs in England and Wales, 2003 to 2016</t>
  </si>
  <si>
    <t>Number of seizures in England &amp; Wales, Scotland and Northern Ireland by drug, 2015/16</t>
  </si>
  <si>
    <t>Quantity of seizures in England &amp; Wales, Scotland and Northern Ireland by drug, 2015/16</t>
  </si>
  <si>
    <t>Table 7.7: Number of seizures in the United Kingdom by drug, 2007/08 to 2015/16</t>
  </si>
  <si>
    <t>Table 7.8: Quantity of seizures in the United Kingdom by drug, 2007/08 to 2015/16</t>
  </si>
  <si>
    <t>Number of seizures in the United Kingdom by drug, 2007/08 to 2015/16</t>
  </si>
  <si>
    <t>Quantity of seizures in the United Kingdom by drug, 2007/08 to 2015/16</t>
  </si>
  <si>
    <t>Treatment notes</t>
  </si>
  <si>
    <t>Drug-related deaths notes</t>
  </si>
  <si>
    <t>Common, minimum and maximum street-level and wholesale prices of certain illicit drugs in the United Kingdom, 2016</t>
  </si>
  <si>
    <t>2. Estimates of problem drug use prevalence in England, Scotland and Wales</t>
  </si>
  <si>
    <t>Table 4.5: Number of drug-related deaths occurring under the EMCDDA definition in the United Kingdom, by sex, 2004 to 2015</t>
  </si>
  <si>
    <t>Table 4.3: Number of drug-related deaths where the drugs involved were known occurring under the EMCDDA definition in the United Kingdom, by sex, class of drug involved and country, 2015</t>
  </si>
  <si>
    <t>Number of drug-related deaths where the drugs involved were known occurring under the EMCDDA definition in the United Kingdom, by sex, class of drug involved and country, 2015</t>
  </si>
  <si>
    <t>Prevalence of drug use ever, in the last year and in the last month among 16-59 year-olds in England and Wales, 2016/17</t>
  </si>
  <si>
    <t>Prevalence of lifetime use of specific drugs among 16-59 year-olds in England and Wales, by age group and sex, 2016/17</t>
  </si>
  <si>
    <t>Prevalence of last year use of specific drugs among 16-59 year-olds in England and Wales, by age group and sex, 2016/17</t>
  </si>
  <si>
    <t>Prevalence of last month use of specific drugs among 16-59 year-olds in England and Wales, by age group and sex, 2016/17</t>
  </si>
  <si>
    <t>Prevalence of last year use of specific drugs among 16-59 year-olds in England and Wales, 2007/08 to 2016/17</t>
  </si>
  <si>
    <t>Prevalence of last month use of specific drugs among 16-59 year-olds in England and Wales, 2007/08 to 2016/17</t>
  </si>
  <si>
    <t>Prevalence of lifetime use of specific drugs among 15-year-olds in England, by sex, 2016</t>
  </si>
  <si>
    <t>Prevalence of lifetime use of specific drugs among 15-year-olds in Scotland, by sex, 2015</t>
  </si>
  <si>
    <t>Prevalence of lifetime use of specific drugs among 15-year-olds in England, 2008 to 2016</t>
  </si>
  <si>
    <t>Prevalence of lifetime use of specific drugs among 15-year-olds in Scotland, 2008 to 2015</t>
  </si>
  <si>
    <t>Prevalence of anti-HCV in the United Kingdom, by country, injecting history, gender and age group, 2006 to 2016</t>
  </si>
  <si>
    <t>Prevalence of anti-HBc in the United Kingdom, by country, injecting history, gender and age group, 2006 to 2016</t>
  </si>
  <si>
    <t>Prevalence of anti-HIV in the United Kingdom, by country, injecting history, gender and age group, 2006 to 2016</t>
  </si>
  <si>
    <t>Primary drug among treatment entrants in the United Kingdom, by previous treatment status, 2016</t>
  </si>
  <si>
    <t>Primary drug among treatment entrants in the United Kingdom, by country, 2016</t>
  </si>
  <si>
    <t>Proportion of treatment entrants in the United Kingdom reporting past and current injecting experience, by primary drug and country, 2016</t>
  </si>
  <si>
    <t>Proportion of treatment entrants that presented in prison and other centre types in England, Scotland and Northern Ireland, 2016</t>
  </si>
  <si>
    <t>Primary drug among treatment entrants in England, 2005 to 2016</t>
  </si>
  <si>
    <t>Table 3.1: Primary drug among treatment entrants in the United Kingdom, by previous treatment status, 2016</t>
  </si>
  <si>
    <t>Table 3.2: Primary drug among treatment entrants in the United Kingdom, by country, 2016</t>
  </si>
  <si>
    <t>Primary drug class</t>
  </si>
  <si>
    <t>Table 3.3: Adjunctive problematic substances reported by treatment entrants in the United Kingdom, by primary drug class, 2016</t>
  </si>
  <si>
    <t>Adjunctive problematic substances reported by treatment entrants in the United Kingdom, by primary drug class, 2016</t>
  </si>
  <si>
    <t>Table 3.10: Opioid substitution treatment (OST) experience of clients in continuous treatment in England and Wales at the beginning of 2016, by primary drug class</t>
  </si>
  <si>
    <t>Opioid substitution treatment experience of clients in continuous treatment in England and Wales at the beginning of 2016, by primary drug class</t>
  </si>
  <si>
    <t>Table 3.13: Primary drug among treatment entrants in England, 2005 to 2016</t>
  </si>
  <si>
    <t>Notes for treatment data</t>
  </si>
  <si>
    <t>3. Data presented for those in 'continuous treatment' refers to clients who were in treatment at the beginning of the calendar year.</t>
  </si>
  <si>
    <t>4. Data presented for 'all clients in treatment' refers to the total of those who were in treatment at the beginning of the calendar year plus those presenting over the course of the calendar year.</t>
  </si>
  <si>
    <t>1. Data is produced from the treatment monitoring systems in each administration: the National Drug Treatment Monitoring System (NDTMS) in England; the Welsh National Database for Substance Misuse (WNDSM); the Scottish Drug Misuse Database (SDMD); and the Northern Ireland Drug Misuse Database (NIDMD).</t>
  </si>
  <si>
    <t>5. Data for 2016 includes information on clients entering treatment in prison in England, as included for the first time in 2015. For trends analysis, data from clients in prison in England has been removed to allow for comparisons with previous years' data.</t>
  </si>
  <si>
    <t>6. In 2014, the methodology used to generate the data regarding treatment entrants underwent significant change (see http://www.emcdda.europa.eu/publications/manuals/tdi-protocol-3.0). Data for trends analysis has been generated by applying the updated protocol to historical data from England, therefore figures for data prior to 2014 may not match those previously published</t>
  </si>
  <si>
    <t>7. Percentages given are valid percentages unless otherwise specified.</t>
  </si>
  <si>
    <t>8. For data on prescribing treatment (table 3.19), data for England refers to clients receiving any form of prescribing treatment for drug use (therefore including naltrexone prescribing, as well as methadone and buprenorphine) throughout the course of the specified year. Data for Wales refers to clients receiving methadone  or buprenorphine prescribing treatment throughout the course of the specified year.</t>
  </si>
  <si>
    <t>*Data for 2007/08 is for amphetamine only</t>
  </si>
  <si>
    <t>*The Smoking, Drinking and Drug Use Among Young People in England survey was not carried out in 2015</t>
  </si>
  <si>
    <t>Rate per 1,000 population aged 15 to 64</t>
  </si>
  <si>
    <t>Estimated number of problem drug users in England, Scotland and Wales, and rate per 1,000 population aged 15 to 64</t>
  </si>
  <si>
    <t>Table 2.2: Estimated number of opioid and/or crack cocaine users, and rate per 1,000 population aged 15 to 64 in England, 2004/05 to 2014/15</t>
  </si>
  <si>
    <t xml:space="preserve">Number of opioid and/or crack cocaine users </t>
  </si>
  <si>
    <t>Table 2.1: Estimated number of problem drug users* in England, Scotland and Wales, and rate per 1,000 population aged 15 to 64</t>
  </si>
  <si>
    <t>Number of problem drug users*</t>
  </si>
  <si>
    <t>*For England, the term problem drug users refers to those using opioids and/or crack cocaine; for Scotland, it refers to those with problematic use of opioids and/or those illicitly using benzodiazepines; for Wales, it refers to those with injecting drug use or long duration or regular use of opioids, cocaine and/or amphetamines (including amphetamine-type substances).</t>
  </si>
  <si>
    <t>Estimated number of opioid and/or crack cocaine users, and rate per 1,000 population aged 15 to 64 in England, 2004/05 to 2014/15</t>
  </si>
  <si>
    <t xml:space="preserve">Number of opioid users </t>
  </si>
  <si>
    <t>Table 2.4: Estimated number of crack cocaine users, and rate per 1,000 population aged 15 to 64 in England, 2004/05 to 2014/15</t>
  </si>
  <si>
    <t>Estimated number of opioid users, and rate per 1,000 population aged 15 to 64 in England, 2004/05 to 2014/15</t>
  </si>
  <si>
    <t>Estimated number of crack cocaine users, and rate per 1,000 population aged 15 to 64 in England, 2004/05 to 2014/15</t>
  </si>
  <si>
    <t xml:space="preserve">Number of crack cocaine users </t>
  </si>
  <si>
    <t>Table 2.3: Estimated number of opioid users, and rate per 1,000 population aged 15 to 64 in England, 2004/05 to 2014/15</t>
  </si>
  <si>
    <r>
      <t>All participants</t>
    </r>
    <r>
      <rPr>
        <b/>
        <vertAlign val="superscript"/>
        <sz val="10"/>
        <color theme="1"/>
        <rFont val="Calibri"/>
        <family val="2"/>
      </rPr>
      <t>†</t>
    </r>
  </si>
  <si>
    <t>*Data for Northern Ireland is only available for the total number of offences and, from 2013 onwards, total number of offenders. Breakdowns of the number of offences by drug is not available for this country</t>
  </si>
  <si>
    <t>Table 6.3: Drug law offences where the offender was found guilty or issued a caution in Scotland by drug and offence type, 2006 to 2015</t>
  </si>
  <si>
    <t>Table 6.2: Drug law offences where the offender was found guilty or issued a caution in England and Wales by drug and offence type, 2006 to 2015</t>
  </si>
  <si>
    <t>Drug law offences where the offender was found guilty or issued a caution in the United Kingdom by drug and offence type, 2006 to 2015</t>
  </si>
  <si>
    <t>Drug law offences where the offender was found guilty or issued a caution in England and Wales by drug and offence type, 2006 to 2015</t>
  </si>
  <si>
    <t>Drug law offences where the offender was found guilty or issued a caution in Scotland by drug and offence type, 2006 to 2015</t>
  </si>
  <si>
    <t>Table 6.1: Drug law offences where the offender was found guilty or issued a caution in the United Kingdom* by drug and offence type, 2006 to 2015</t>
  </si>
  <si>
    <t>Table 7.1: Common, minimum and maximum street-level and wholesale prices of certain illicit drugs in the United Kingdom, 2016</t>
  </si>
  <si>
    <t>Street-level*</t>
  </si>
  <si>
    <r>
      <t>Wholesale</t>
    </r>
    <r>
      <rPr>
        <b/>
        <vertAlign val="superscript"/>
        <sz val="10"/>
        <color theme="1"/>
        <rFont val="Arial"/>
        <family val="2"/>
      </rPr>
      <t>†</t>
    </r>
  </si>
  <si>
    <t>*Street-level prices are price per gram for powder and solid drugs, and price per tablet/dose for ecstasy/MDMA tablets and LSD, unless otherwise specified</t>
  </si>
  <si>
    <t>†Wholesale prices are price per kilogram for powder and solid drugs, price per 1,000 tablets for ecstasy/MDMA, and price per 100 tabs for LSD</t>
  </si>
  <si>
    <t>‡Price per gram converted from the 3.5 gram street deal equivalent</t>
  </si>
  <si>
    <r>
      <t>Cannabis (herbal)</t>
    </r>
    <r>
      <rPr>
        <vertAlign val="superscript"/>
        <sz val="10"/>
        <color theme="1"/>
        <rFont val="Arial"/>
        <family val="2"/>
      </rPr>
      <t>‡</t>
    </r>
  </si>
  <si>
    <r>
      <t>Cannabis (flowering head/bud)</t>
    </r>
    <r>
      <rPr>
        <vertAlign val="superscript"/>
        <sz val="10"/>
        <color theme="1"/>
        <rFont val="Arial"/>
        <family val="2"/>
      </rPr>
      <t>‡</t>
    </r>
  </si>
  <si>
    <r>
      <t>Cannabis (resin)</t>
    </r>
    <r>
      <rPr>
        <vertAlign val="superscript"/>
        <sz val="10"/>
        <color theme="1"/>
        <rFont val="Arial"/>
        <family val="2"/>
      </rPr>
      <t>‡</t>
    </r>
  </si>
  <si>
    <t>Ecstasy/MDMA (tablets)</t>
  </si>
  <si>
    <t>Source: Personal communication - National Crime Agency</t>
  </si>
  <si>
    <t>‡Price per gram converted from the 3.5 gram street deal equivalent between 2007 and 2010; from 2011 prices are reported on a per gram basis</t>
  </si>
  <si>
    <t>†Price per gram converted from the 3.5 gram street deal equivalent, except for between 2011 and 2013 where prices were reported on a per gram basis</t>
  </si>
  <si>
    <r>
      <t>Cannabis (resin)</t>
    </r>
    <r>
      <rPr>
        <vertAlign val="superscript"/>
        <sz val="10"/>
        <color theme="1"/>
        <rFont val="Arial"/>
        <family val="2"/>
      </rPr>
      <t>†</t>
    </r>
  </si>
  <si>
    <r>
      <t>Cannabis (herbal)</t>
    </r>
    <r>
      <rPr>
        <vertAlign val="superscript"/>
        <sz val="10"/>
        <color theme="1"/>
        <rFont val="Arial"/>
        <family val="2"/>
      </rPr>
      <t>†</t>
    </r>
  </si>
  <si>
    <r>
      <rPr>
        <sz val="8"/>
        <color indexed="8"/>
        <rFont val="Calibri"/>
        <family val="2"/>
      </rPr>
      <t>§</t>
    </r>
    <r>
      <rPr>
        <sz val="8"/>
        <color indexed="8"/>
        <rFont val="Arial"/>
        <family val="2"/>
      </rPr>
      <t>Prices between 2003 and 2006 are the price per 0.2 gram rock rather than price per gram</t>
    </r>
  </si>
  <si>
    <t>Table 7.3: Weighted mean purity (%) of street-level and wholesale drug seizures of certain illicit drugs in England and Wales, 2016</t>
  </si>
  <si>
    <t>‡Data not available</t>
  </si>
  <si>
    <t>†Data taken from seizures of ≤1g of powder drugs, except for heroin, where data is for seizures of ≤0.25g</t>
  </si>
  <si>
    <t>†Data for last month use was not collected in 2012/13 or 2013/14</t>
  </si>
  <si>
    <t>Source: Personal communication - Scottish Government. Data taken from the Scottish Schools Adolescent Lifestyle and Substance Use Survey, 2015</t>
  </si>
  <si>
    <t>†Data for anti-HIV prevalence in Scotland in 2015/16 was only collected in the NHS Lothian and NHS Greater Glasgow and Clyde regions</t>
  </si>
  <si>
    <t>Source: Personal communication - Court Proceedings Database held by the Ministry of Justice</t>
  </si>
  <si>
    <t>Source: Personal communication - Scottish Government Criminal Proceedings Database</t>
  </si>
  <si>
    <t>‡Data from 2013/14 onwards are not comparable with data reported in previous years</t>
  </si>
  <si>
    <r>
      <t>Pharmacy-based NSP</t>
    </r>
    <r>
      <rPr>
        <vertAlign val="superscript"/>
        <sz val="10"/>
        <color indexed="8"/>
        <rFont val="Arial"/>
        <family val="2"/>
      </rPr>
      <t>‡</t>
    </r>
  </si>
  <si>
    <r>
      <t>Crack cocaine</t>
    </r>
    <r>
      <rPr>
        <vertAlign val="superscript"/>
        <sz val="10"/>
        <color theme="1"/>
        <rFont val="Calibri"/>
        <family val="2"/>
      </rPr>
      <t>§</t>
    </r>
  </si>
  <si>
    <r>
      <t>Powder cocaine</t>
    </r>
    <r>
      <rPr>
        <b/>
        <vertAlign val="superscript"/>
        <sz val="10"/>
        <rFont val="Arial"/>
        <family val="2"/>
      </rPr>
      <t>‡</t>
    </r>
  </si>
  <si>
    <r>
      <t>Total</t>
    </r>
    <r>
      <rPr>
        <b/>
        <vertAlign val="superscript"/>
        <sz val="10"/>
        <rFont val="Calibri"/>
        <family val="2"/>
      </rPr>
      <t>§</t>
    </r>
  </si>
  <si>
    <t>Table 3.15: Mean age (years) of treatment entrants in England, by selected primary drugs and previous treatment history, 2005 to 2016</t>
  </si>
  <si>
    <t>Table 4.6: Mean age (years) of drug-related deaths occurring under the EMCDDA definition in the United Kingdom, by country, 2004 to 2015</t>
  </si>
  <si>
    <t>Table 3.6: Primary route of administration reported by treatment entrants in the United Kingdom, by primary drug, 2016</t>
  </si>
  <si>
    <t>Primary route of administration reported by treatment entrants in the United Kingdom, by primary drug, 2016</t>
  </si>
  <si>
    <t>3. The UK made several changes in 2015 for reporting deaths under the EMCDDA definition:</t>
  </si>
  <si>
    <t>2. Data comes from analysis of figures provided by the Office for National Statistics, the National Records of Scotland, and the Northern Ireland Statistics and Research Agency.</t>
  </si>
  <si>
    <t>a) The Focal Point changed reporting for England and Wales to report by the year deaths occurred rather than the year of registration. This gives internal consistency with figures from Scotland, as England and Wales experience lengthy delays in registration of deaths while Scotland does not. However, this means that the latest available reporting year is 2016, as this is the latest year for which it can be assumed that the large majority of deaths in England and Wales have now been registered. Figures for the reporting year 2016 will need to be revised for reporting in 2019 to take into account any very late registrations. The 2015 figures have been revised for reporting in 2018.</t>
  </si>
  <si>
    <t>Notes and sources</t>
  </si>
  <si>
    <t>†Data not yet available</t>
  </si>
  <si>
    <r>
      <t>Total number of offenders</t>
    </r>
    <r>
      <rPr>
        <sz val="10"/>
        <rFont val="Calibri"/>
        <family val="2"/>
      </rPr>
      <t>†</t>
    </r>
  </si>
  <si>
    <t>†Data for number of offenders in Northern Ireland between 2006 and 2012 was not known, therefore the number of offences was used for these years.  Data for number of offenders not known for Scotland in 2009, therefore the offender total includes number of offences for this year</t>
  </si>
  <si>
    <r>
      <t>Mephedrone</t>
    </r>
    <r>
      <rPr>
        <b/>
        <sz val="10"/>
        <rFont val="Calibri"/>
        <family val="2"/>
      </rPr>
      <t>‡</t>
    </r>
  </si>
  <si>
    <t>‡Mephedrone data is for England &amp; Wales for 2012 to 2014, and for England &amp; Wales and Scotland for 2015</t>
  </si>
  <si>
    <t>†Data for cocaine from Northern Ireland cannot be broken down into powder cocaine and crack cocaine, therefore all data is included under 'powder cocaine'</t>
  </si>
  <si>
    <r>
      <t>Powder cocaine</t>
    </r>
    <r>
      <rPr>
        <b/>
        <sz val="10"/>
        <rFont val="Calibri"/>
        <family val="2"/>
      </rPr>
      <t>†</t>
    </r>
  </si>
  <si>
    <t>2. Data presented for 'treatment entrants' refers to clients entering drug treatment during the specified calendar year for England, Wales and Northern Ireland, and for those entering during the financial year for Scotland (for example, data for 2016 for Scotland refers to those entering treatment during the financial year 2015/16).</t>
  </si>
  <si>
    <t>Notes and sources for drug-related deaths data</t>
  </si>
  <si>
    <t>Table 1.10: Prevalence (%) of lifetime use of specific drugs among 15-year-olds in Scotland, 2008 to 2015</t>
  </si>
  <si>
    <t>Table 1.7: Prevalence (%) of lifetime use of specific drugs among 15-year-olds in England, by sex, 2016</t>
  </si>
  <si>
    <t>Table 1.8: Prevalence (%) of lifetime use of specific drugs among 15-year-olds in Scotland, by sex, 2015</t>
  </si>
  <si>
    <t>Table 3.7: Proportion (%) of treatment entrants in the United Kingdom reporting past and current injecting experience, by primary drug and country, 2016</t>
  </si>
  <si>
    <t>Table 3.8: Proportion (%) of treatment entrants that presented in prison and other centre types in England, Scotland and Northern Ireland, 2016</t>
  </si>
  <si>
    <t>Table 3.11: Age of all clients in treatment in England and Wales, by age group and primary drug, 2016</t>
  </si>
  <si>
    <t>Primary drug among all clients in treatment in England during the calendar year, 2005 to 2016</t>
  </si>
  <si>
    <t xml:space="preserve">               Scottish Schools Adolescent Lifestyle and Substance Use Survey (SALSUS): Drug Use Among 13 and 15 year olds in Scotland 2013 (NHS National Services Scotland, 2014). See: http://www.isdscotland.org/Health-Topics/Public-Health/SALSUS/2013-Reports/</t>
  </si>
  <si>
    <t xml:space="preserve">               Scottish Schools Adolescent Lifestyle and Substance Use Survey (SALSUS): Smoking, Drinking and Drug Use Among 13 and 15 year olds in Scotland 2010 (NHS National Services Scotland, 2011). See: http://www.isdscotland.org/Health-Topics/Public-Health/SALSUS/Previous-Reports/</t>
  </si>
  <si>
    <t xml:space="preserve">               Scottish Schools Adolescent Lifestyle and Substance Use Survey (SALSUS): Smoking, Drinking and Drug Use Among 13 and 15 year olds in Scotland 2008 (NHS National Services Scotland, 2009). See: http://www.isdscotland.org/Health-Topics/Public-Health/SALSUS/Previous-Reports/</t>
  </si>
  <si>
    <t>Sources: Estimates of the Prevalence of Opiate Use and/or Crack Cocaine Use, 2014/15: Sweep 11 report (Hay, G., Rael dos Santos, A. and Swithenbank, Z., 2017). See: http://www.cph.org.uk/wp-content/uploads/2017/09/Estimates-of-the-Prevalence-of-Opiate-Use-and-crack-cocaine-use-2014-15.pdf</t>
  </si>
  <si>
    <t xml:space="preserve">                Estimating the National and Local Prevalence of Problem Drug Use in Scotland, 2012/13 (Information Services Division, 2014). See: https://www.isdscotland.org/Health-Topics/Drugs-and-Alcohol-Misuse/Publications/2014-10-28/2014-10-28-Drug-Prevalence-Report.pdf</t>
  </si>
  <si>
    <t xml:space="preserve">                Personal communication - Public Health Wales</t>
  </si>
  <si>
    <t xml:space="preserve">                National and Regional Estimates of the Prevalence of Opiate Use and/or Crack Cocaine Use 2005/06: A Summary of Key Findings (Hay, G., Gannon, M., MacDougall, J., Millar, T., Eastwood, C. and McKeganey, N., 2007). See: http://webarchive.nationalarchives.gov.uk/20110220155637/http://rds.homeoffice.gov.uk/rds/pdfs07/rdsolr2107.pdf</t>
  </si>
  <si>
    <t xml:space="preserve">                National and Regional Estimates of the Prevalence of Opiate Use and/or Crack Cocaine Use 2006/07: A Summary of Key Findings (Hay, G., Gannon, M., MacDougall, J., Millar, T., Williams, K., Eastwood, C. and McKeganey, N., 2008). See: http://webarchive.nationalarchives.gov.uk/20110220155335/http://rds.homeoffice.gov.uk/rds/pdfs08/horr09.pdf</t>
  </si>
  <si>
    <t xml:space="preserve">                Estimates of the Prevalence of Opiate Use and/or Crack Cocaine Use, 2008/09: Sweep 5 Report (Hay, G., Gannon, M., Casey, J. and Millar, T., 2010). See: http://research.bmh.manchester.ac.uk/epidemiology/NDEC/factsandfigures/Prevalence/prevalence0809.pdf</t>
  </si>
  <si>
    <t xml:space="preserve">                National and Regional Estimates of the Prevalence of Opiate and/or Crack Cocaine Use 2009-10: A Summary of Key Findings (Hay, G., Gannon, M., Casey, J., Millar, T., 2011). See: https://www.research.manchester.ac.uk/portal/files/32908412/full_text.pdf</t>
  </si>
  <si>
    <t xml:space="preserve">                Estimates of the Prevalence of Opiate Use and/or Crack Cocaine Use, 2010/11: Sweep 7 Report (Hay, G., Rael dos Santos, A. and Millar, T., 2013). See: http://www.population-health.manchester.ac.uk/epidemiology/NDEC/factsandfigures/Prevalenceestimates1011.pdf</t>
  </si>
  <si>
    <t xml:space="preserve">                Estimates of the Prevalence of Opiate Use and/or Crack Cocaine Use, 2011/12: Sweep 8 Report (Hay, G., Rael dos Santos, A. and Worsley, J., 2014). See: http://webarchive.nationalarchives.gov.uk/20170807160740/http://www.nta.nhs.uk/uploads/estimates-of-the-prevalence-of-opiate-use-and-or-crack-cocaine-use-2011-12.pdf</t>
  </si>
  <si>
    <t xml:space="preserve">                Estimates of the Prevalence of Opiate Use and/or Crack Cocaine Use, 2014/15: Sweep 11 Report (Hay, G., Rael dos Santos, A. and Swithenbank, Z., 2017). See: http://www.cph.org.uk/wp-content/uploads/2017/09/Estimates-of-the-Prevalence-of-Opiate-Use-and-crack-cocaine-use-2014-15.pdf</t>
  </si>
  <si>
    <t>Sources: Local and National Estimates of the Prevalence of Opiate Use and/or Crack Cocaine Use (2004/05) (Hay, G., Gannon, M., MacDougall, J., Millar, T., Eastwood, C. and McKeganey, N., 2006)</t>
  </si>
  <si>
    <t>Sources: Personal communication - Scottish Government. Data taken from the Scottish Schools Adolescent Lifestyle and Substance Use Survey, 2015</t>
  </si>
  <si>
    <t xml:space="preserve">Sources: Data tables of the Unlinked Anonymous Monitoring Survey of HIV and Hepatitis in People Who Inject Drugs (Public Health England, 2017). See: https://www.gov.uk/government/statistics/people-who-inject-drugs-hiv-and-viral-hepatitis-monitoring
</t>
  </si>
  <si>
    <t>Sources: Data tables of the Unlinked Anonymous Monitoring Survey of HIV and Hepatitis in People Who Inject Drugs (Public Health England, 2017). See: https://www.gov.uk/government/statistics/people-who-inject-drugs-hiv-and-viral-hepatitis-monitoring</t>
  </si>
  <si>
    <t xml:space="preserve">                Needle Exchange Surveillance Initiative: 2008-2009 to 2015-16 (Health Protection Scotland, University of the West of Scotland, Glasgow Caledonian University and the West of Scotland Specialist Virology Centre, 2017). See: http://www.hps.scot.nhs.uk/bbvsti/resourcedetail.aspx?id=3186</t>
  </si>
  <si>
    <t>Sources: Personal communication - Police services of England and Wales, Police Scotland and Police Service of Northern Ireland</t>
  </si>
  <si>
    <t xml:space="preserve">               Seizures of drugs in England and Wales, year ending 31 March 2016 (Home Office, 2016). See: https://www.gov.uk/government/statistics/seizures-of-drugs-in-england-and-wales-year-ending-31-march-2016</t>
  </si>
  <si>
    <t>Sources: Injecting Equipment Provision in Scotland 2015/16 (Information Services Division Scotland). See data tables in: https://www.isdscotland.org/Health-Topics/Drugs-and-Alcohol-Misuse/Publications/2017-06-13/2017-06-13-IEP-Report.pdf</t>
  </si>
  <si>
    <t xml:space="preserve">                Personal communication - Public Health Wales and Health and Social Care Board Northern Ireland</t>
  </si>
  <si>
    <t>Sources: Personal communication - Court Proceedings Database held by the Ministry of Justice, Scottish Government Criminal Proceedings Database and Police Service of Northern Ireland</t>
  </si>
  <si>
    <t>Sources: Personal communication - Police services of England and Wales, Border Force England and Wales, Police Service of Northern Ireland and Police Scotland</t>
  </si>
  <si>
    <t>1. The EMCDDA definition refers to deaths associated with at least one illicit drug. These deaths are known as ‘overdoses’, ‘poisonings’ or ‘drug-induced deaths’. See: http://www.emcdda.europa.eu/activities/drd</t>
  </si>
  <si>
    <t>UK Focal Point Annual Report 2017: Accompanying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</si>
</sst>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0.0"/>
    <numFmt numFmtId="169" formatCode="#,##0.0"/>
    <numFmt numFmtId="170" formatCode="###0"/>
    <numFmt numFmtId="171" formatCode="###0.00"/>
    <numFmt numFmtId="172" formatCode="&quot; &quot;#,##0.00&quot; &quot;;&quot;-&quot;#,##0.00&quot; &quot;;&quot; -&quot;00&quot; &quot;;&quot; &quot;@&quot; &quot;"/>
    <numFmt numFmtId="173" formatCode="#,##0.00&quot; &quot;;&quot;-&quot;#,##0.00&quot; &quot;;&quot; -&quot;00&quot; &quot;;@&quot; &quot;"/>
    <numFmt numFmtId="174" formatCode="[$£-809]#,##0.00;[Red]&quot;-&quot;[$£-809]#,##0.00"/>
    <numFmt numFmtId="175" formatCode="&quot; &quot;General"/>
    <numFmt numFmtId="176" formatCode="General_)"/>
    <numFmt numFmtId="177" formatCode="_-* #,##0.00\ _F_-;\-* #,##0.00\ _F_-;_-* &quot;-&quot;??\ _F_-;_-@_-"/>
    <numFmt numFmtId="178" formatCode="_(&quot;£&quot;* #,##0.00_);_(&quot;£&quot;* \(#,##0.00\);_(&quot;£&quot;* &quot;-&quot;??_);_(@_)"/>
    <numFmt numFmtId="179" formatCode="_-[$€-2]* #,##0.00_-;\-[$€-2]* #,##0.00_-;_-[$€-2]* &quot;-&quot;??_-"/>
    <numFmt numFmtId="180" formatCode="#,##0.00_ ;[Red]\-#,##0.00\ "/>
    <numFmt numFmtId="181" formatCode="#,##0.00&quot; &quot;;[Red]&quot;-&quot;#,##0.00&quot; &quot;"/>
  </numFmts>
  <fonts count="12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b/>
      <sz val="11"/>
      <color rgb="FF000080"/>
      <name val="Arial"/>
      <family val="2"/>
    </font>
    <font>
      <sz val="10"/>
      <name val="Arial"/>
      <family val="2"/>
    </font>
    <font>
      <b/>
      <sz val="10"/>
      <color indexed="8"/>
      <name val="Arial"/>
      <family val="2"/>
    </font>
    <font>
      <b/>
      <i/>
      <sz val="10"/>
      <color indexed="8"/>
      <name val="Arial"/>
      <family val="2"/>
    </font>
    <font>
      <b/>
      <i/>
      <sz val="10"/>
      <color theme="1"/>
      <name val="Arial"/>
      <family val="2"/>
    </font>
    <font>
      <sz val="10"/>
      <color indexed="8"/>
      <name val="Arial"/>
      <family val="2"/>
    </font>
    <font>
      <i/>
      <sz val="10"/>
      <color indexed="8"/>
      <name val="Arial"/>
      <family val="2"/>
    </font>
    <font>
      <i/>
      <sz val="10"/>
      <color theme="1"/>
      <name val="Arial"/>
      <family val="2"/>
    </font>
    <font>
      <b/>
      <sz val="11"/>
      <color theme="1"/>
      <name val="Arial"/>
      <family val="2"/>
    </font>
    <font>
      <sz val="10"/>
      <color theme="1"/>
      <name val="Arial"/>
      <family val="2"/>
    </font>
    <font>
      <sz val="11"/>
      <color rgb="FF7030A0"/>
      <name val="Calibri"/>
      <family val="2"/>
      <scheme val="minor"/>
    </font>
    <font>
      <i/>
      <sz val="11"/>
      <color theme="1"/>
      <name val="Calibri"/>
      <family val="2"/>
      <scheme val="minor"/>
    </font>
    <font>
      <b/>
      <sz val="11"/>
      <color rgb="FF000080"/>
      <name val="Calibri"/>
      <family val="2"/>
      <scheme val="minor"/>
    </font>
    <font>
      <b/>
      <sz val="10"/>
      <color theme="1"/>
      <name val="Arial"/>
      <family val="2"/>
    </font>
    <font>
      <b/>
      <sz val="11"/>
      <color rgb="FFFF0000"/>
      <name val="Calibri"/>
      <family val="2"/>
      <scheme val="minor"/>
    </font>
    <font>
      <b/>
      <sz val="11"/>
      <name val="Arial"/>
      <family val="2"/>
    </font>
    <font>
      <b/>
      <i/>
      <sz val="11"/>
      <color theme="1"/>
      <name val="Calibri"/>
      <family val="2"/>
      <scheme val="minor"/>
    </font>
    <font>
      <b/>
      <sz val="10"/>
      <color rgb="FF000080"/>
      <name val="Arial"/>
      <family val="2"/>
    </font>
    <fon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1"/>
      <name val="Arial"/>
      <family val="2"/>
    </font>
    <font>
      <sz val="8"/>
      <name val="Arial"/>
      <family val="2"/>
    </font>
    <font>
      <u/>
      <sz val="10"/>
      <color theme="10"/>
      <name val="Arial"/>
      <family val="2"/>
    </font>
    <font>
      <u/>
      <sz val="8"/>
      <color theme="10"/>
      <name val="Arial"/>
      <family val="2"/>
    </font>
    <font>
      <sz val="12"/>
      <color rgb="FF000000"/>
      <name val="Arial"/>
      <family val="2"/>
    </font>
    <font>
      <u/>
      <sz val="11"/>
      <color theme="10"/>
      <name val="Calibri"/>
      <family val="2"/>
      <scheme val="minor"/>
    </font>
    <font>
      <u/>
      <sz val="10"/>
      <color indexed="12"/>
      <name val="Arial"/>
      <family val="2"/>
    </font>
    <font>
      <i/>
      <sz val="10"/>
      <name val="Arial"/>
      <family val="2"/>
    </font>
    <font>
      <b/>
      <sz val="10"/>
      <color indexed="18"/>
      <name val="Arial"/>
      <family val="2"/>
    </font>
    <font>
      <sz val="12"/>
      <color rgb="FF000000"/>
      <name val="Arial1"/>
    </font>
    <font>
      <sz val="12"/>
      <color theme="1"/>
      <name val="Arial"/>
      <family val="2"/>
    </font>
    <font>
      <b/>
      <i/>
      <sz val="16"/>
      <color rgb="FF000000"/>
      <name val="Arial1"/>
    </font>
    <font>
      <u/>
      <sz val="10"/>
      <color rgb="FF0000FF"/>
      <name val="Arial"/>
      <family val="2"/>
    </font>
    <font>
      <u/>
      <sz val="10"/>
      <color rgb="FF0000FF"/>
      <name val="Arial1"/>
    </font>
    <font>
      <sz val="10"/>
      <color rgb="FF000000"/>
      <name val="Arial"/>
      <family val="2"/>
    </font>
    <font>
      <sz val="11"/>
      <color rgb="FF000000"/>
      <name val="Calibri"/>
      <family val="2"/>
    </font>
    <font>
      <b/>
      <i/>
      <u/>
      <sz val="12"/>
      <color rgb="FF000000"/>
      <name val="Arial1"/>
    </font>
    <font>
      <b/>
      <sz val="12"/>
      <color rgb="FF000000"/>
      <name val="Arial"/>
      <family val="2"/>
    </font>
    <font>
      <b/>
      <sz val="12"/>
      <color indexed="8"/>
      <name val="Arial"/>
      <family val="2"/>
    </font>
    <font>
      <sz val="8"/>
      <color theme="1"/>
      <name val="Arial"/>
      <family val="2"/>
    </font>
    <font>
      <b/>
      <sz val="12"/>
      <name val="Arial"/>
      <family val="2"/>
    </font>
    <font>
      <b/>
      <vertAlign val="superscript"/>
      <sz val="10"/>
      <color theme="1"/>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2"/>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rgb="FF0000FF"/>
      <name val="Arial"/>
      <family val="2"/>
    </font>
    <font>
      <u/>
      <sz val="10"/>
      <color indexed="30"/>
      <name val="Arial"/>
      <family val="2"/>
    </font>
    <font>
      <u/>
      <sz val="10"/>
      <color rgb="FF0000FF"/>
      <name val="Courier"/>
      <family val="3"/>
    </font>
    <font>
      <u/>
      <sz val="11"/>
      <color theme="10"/>
      <name val="Calibri"/>
      <family val="2"/>
    </font>
    <font>
      <u/>
      <sz val="10"/>
      <color indexed="12"/>
      <name val="Arial "/>
    </font>
    <font>
      <u/>
      <sz val="12"/>
      <color theme="10"/>
      <name val="Arial"/>
      <family val="2"/>
    </font>
    <font>
      <u/>
      <sz val="11"/>
      <color rgb="FF0000FF"/>
      <name val="Calibri"/>
      <family val="2"/>
    </font>
    <font>
      <u/>
      <sz val="12"/>
      <color indexed="12"/>
      <name val="Arial"/>
      <family val="2"/>
    </font>
    <font>
      <u/>
      <sz val="10"/>
      <color indexed="12"/>
      <name val="Times New Roman"/>
      <family val="1"/>
    </font>
    <font>
      <u/>
      <sz val="11"/>
      <color theme="10"/>
      <name val="Arial"/>
      <family val="2"/>
    </font>
    <font>
      <u/>
      <sz val="7"/>
      <color theme="10"/>
      <name val="Arial"/>
      <family val="2"/>
    </font>
    <font>
      <sz val="8"/>
      <color rgb="FF000000"/>
      <name val="Arial"/>
      <family val="2"/>
    </font>
    <font>
      <sz val="8"/>
      <color indexed="9"/>
      <name val="Arial"/>
      <family val="2"/>
    </font>
    <font>
      <sz val="8"/>
      <color rgb="FFFFFFFF"/>
      <name val="Arial"/>
      <family val="2"/>
    </font>
    <font>
      <u/>
      <sz val="8"/>
      <color indexed="12"/>
      <name val="Arial"/>
      <family val="2"/>
    </font>
    <font>
      <u/>
      <sz val="8"/>
      <color rgb="FF0000FF"/>
      <name val="Arial"/>
      <family val="2"/>
    </font>
    <font>
      <u/>
      <sz val="20"/>
      <name val="Arial"/>
      <family val="2"/>
    </font>
    <font>
      <u/>
      <sz val="20"/>
      <color rgb="FF000000"/>
      <name val="Arial"/>
      <family val="2"/>
    </font>
    <font>
      <b/>
      <sz val="8"/>
      <color indexed="9"/>
      <name val="Arial"/>
      <family val="2"/>
    </font>
    <font>
      <b/>
      <sz val="8"/>
      <color rgb="FFFFFFFF"/>
      <name val="Arial"/>
      <family val="2"/>
    </font>
    <font>
      <b/>
      <sz val="8"/>
      <color indexed="18"/>
      <name val="Arial"/>
      <family val="2"/>
    </font>
    <font>
      <b/>
      <sz val="8"/>
      <color rgb="FF000080"/>
      <name val="Arial"/>
      <family val="2"/>
    </font>
    <font>
      <sz val="8"/>
      <color indexed="18"/>
      <name val="Arial"/>
      <family val="2"/>
    </font>
    <font>
      <sz val="8"/>
      <color rgb="FF000080"/>
      <name val="Arial"/>
      <family val="2"/>
    </font>
    <font>
      <sz val="11"/>
      <color indexed="62"/>
      <name val="Calibri"/>
      <family val="2"/>
    </font>
    <font>
      <sz val="11"/>
      <color indexed="52"/>
      <name val="Calibri"/>
      <family val="2"/>
    </font>
    <font>
      <sz val="11"/>
      <color indexed="60"/>
      <name val="Calibri"/>
      <family val="2"/>
    </font>
    <font>
      <sz val="10"/>
      <name val="Courier"/>
      <family val="3"/>
    </font>
    <font>
      <sz val="8"/>
      <name val="Courier"/>
      <family val="3"/>
    </font>
    <font>
      <sz val="10"/>
      <name val="MS Sans Serif"/>
      <family val="2"/>
    </font>
    <font>
      <sz val="10"/>
      <name val="Times New Roman"/>
      <family val="1"/>
    </font>
    <font>
      <sz val="9"/>
      <name val="Arial"/>
      <family val="2"/>
    </font>
    <font>
      <sz val="10"/>
      <color indexed="8"/>
      <name val="Tahoma"/>
      <family val="2"/>
    </font>
    <font>
      <b/>
      <sz val="11"/>
      <color indexed="63"/>
      <name val="Calibri"/>
      <family val="2"/>
    </font>
    <font>
      <sz val="11"/>
      <color theme="1"/>
      <name val="Calibri"/>
      <family val="2"/>
    </font>
    <font>
      <sz val="14"/>
      <name val="Arial MT"/>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8"/>
      <name val="Calibri"/>
      <family val="2"/>
    </font>
    <font>
      <sz val="12"/>
      <color rgb="FF222222"/>
      <name val="Arial"/>
      <family val="2"/>
    </font>
    <font>
      <sz val="10"/>
      <color rgb="FF222222"/>
      <name val="Arial"/>
      <family val="2"/>
    </font>
    <font>
      <b/>
      <sz val="12"/>
      <color theme="1"/>
      <name val="Arial"/>
      <family val="2"/>
    </font>
    <font>
      <sz val="11"/>
      <color rgb="FFFF0000"/>
      <name val="Arial"/>
      <family val="2"/>
    </font>
    <font>
      <sz val="8"/>
      <color indexed="8"/>
      <name val="Arial"/>
      <family val="2"/>
    </font>
    <font>
      <vertAlign val="superscript"/>
      <sz val="10"/>
      <color indexed="8"/>
      <name val="Arial"/>
      <family val="2"/>
    </font>
    <font>
      <b/>
      <sz val="10"/>
      <color rgb="FFFF0000"/>
      <name val="Arial"/>
      <family val="2"/>
    </font>
    <font>
      <sz val="11"/>
      <name val="Calibri"/>
      <family val="2"/>
      <scheme val="minor"/>
    </font>
    <font>
      <b/>
      <vertAlign val="superscript"/>
      <sz val="10"/>
      <color theme="1"/>
      <name val="Calibri"/>
      <family val="2"/>
    </font>
    <font>
      <vertAlign val="superscript"/>
      <sz val="10"/>
      <color theme="1"/>
      <name val="Arial"/>
      <family val="2"/>
    </font>
    <font>
      <sz val="8"/>
      <color indexed="8"/>
      <name val="Calibri"/>
      <family val="2"/>
    </font>
    <font>
      <vertAlign val="superscript"/>
      <sz val="10"/>
      <color theme="1"/>
      <name val="Calibri"/>
      <family val="2"/>
    </font>
    <font>
      <b/>
      <vertAlign val="superscript"/>
      <sz val="10"/>
      <name val="Arial"/>
      <family val="2"/>
    </font>
    <font>
      <b/>
      <vertAlign val="superscript"/>
      <sz val="10"/>
      <name val="Calibri"/>
      <family val="2"/>
    </font>
  </fonts>
  <fills count="8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79646"/>
        <bgColor rgb="FFF79646"/>
      </patternFill>
    </fill>
    <fill>
      <patternFill patternType="solid">
        <fgColor indexed="31"/>
      </patternFill>
    </fill>
    <fill>
      <patternFill patternType="solid">
        <fgColor rgb="FFCCCCFF"/>
        <bgColor rgb="FFCCCCFF"/>
      </patternFill>
    </fill>
    <fill>
      <patternFill patternType="solid">
        <fgColor indexed="45"/>
      </patternFill>
    </fill>
    <fill>
      <patternFill patternType="solid">
        <fgColor rgb="FFFF99CC"/>
        <bgColor rgb="FFFF99CC"/>
      </patternFill>
    </fill>
    <fill>
      <patternFill patternType="solid">
        <fgColor indexed="42"/>
      </patternFill>
    </fill>
    <fill>
      <patternFill patternType="solid">
        <fgColor rgb="FFCCFFCC"/>
        <bgColor rgb="FFCCFFCC"/>
      </patternFill>
    </fill>
    <fill>
      <patternFill patternType="solid">
        <fgColor indexed="46"/>
      </patternFill>
    </fill>
    <fill>
      <patternFill patternType="solid">
        <fgColor rgb="FFCC99FF"/>
        <bgColor rgb="FFCC99FF"/>
      </patternFill>
    </fill>
    <fill>
      <patternFill patternType="solid">
        <fgColor indexed="27"/>
      </patternFill>
    </fill>
    <fill>
      <patternFill patternType="solid">
        <fgColor rgb="FFCCFFFF"/>
        <bgColor rgb="FFCCFFFF"/>
      </patternFill>
    </fill>
    <fill>
      <patternFill patternType="solid">
        <fgColor indexed="47"/>
      </patternFill>
    </fill>
    <fill>
      <patternFill patternType="solid">
        <fgColor rgb="FFFFCC99"/>
        <bgColor rgb="FFFFCC99"/>
      </patternFill>
    </fill>
    <fill>
      <patternFill patternType="solid">
        <fgColor indexed="44"/>
      </patternFill>
    </fill>
    <fill>
      <patternFill patternType="solid">
        <fgColor rgb="FF99CCFF"/>
        <bgColor rgb="FF99CCFF"/>
      </patternFill>
    </fill>
    <fill>
      <patternFill patternType="solid">
        <fgColor indexed="29"/>
      </patternFill>
    </fill>
    <fill>
      <patternFill patternType="solid">
        <fgColor rgb="FFFF8080"/>
        <bgColor rgb="FFFF8080"/>
      </patternFill>
    </fill>
    <fill>
      <patternFill patternType="solid">
        <fgColor indexed="11"/>
      </patternFill>
    </fill>
    <fill>
      <patternFill patternType="solid">
        <fgColor rgb="FF00FF00"/>
        <bgColor rgb="FF00FF00"/>
      </patternFill>
    </fill>
    <fill>
      <patternFill patternType="solid">
        <fgColor indexed="51"/>
      </patternFill>
    </fill>
    <fill>
      <patternFill patternType="solid">
        <fgColor rgb="FFFFCC00"/>
        <bgColor rgb="FFFFCC0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rgb="FF800000"/>
        <bgColor rgb="FF800000"/>
      </patternFill>
    </fill>
    <fill>
      <patternFill patternType="solid">
        <fgColor indexed="17"/>
      </patternFill>
    </fill>
    <fill>
      <patternFill patternType="solid">
        <fgColor rgb="FF008000"/>
        <bgColor rgb="FF008000"/>
      </patternFill>
    </fill>
    <fill>
      <patternFill patternType="solid">
        <fgColor indexed="43"/>
      </patternFill>
    </fill>
    <fill>
      <patternFill patternType="solid">
        <fgColor rgb="FFFFFF99"/>
        <bgColor rgb="FFFFFF99"/>
      </patternFill>
    </fill>
    <fill>
      <patternFill patternType="solid">
        <fgColor indexed="48"/>
      </patternFill>
    </fill>
    <fill>
      <patternFill patternType="solid">
        <fgColor rgb="FF3366FF"/>
        <bgColor rgb="FF3366FF"/>
      </patternFill>
    </fill>
    <fill>
      <patternFill patternType="solid">
        <fgColor indexed="65"/>
        <bgColor indexed="64"/>
      </patternFill>
    </fill>
    <fill>
      <patternFill patternType="solid">
        <fgColor rgb="FFFFFFFF"/>
        <bgColor rgb="FFFFFFFF"/>
      </patternFill>
    </fill>
    <fill>
      <patternFill patternType="solid">
        <fgColor indexed="18"/>
      </patternFill>
    </fill>
    <fill>
      <patternFill patternType="solid">
        <fgColor rgb="FF000080"/>
        <bgColor rgb="FF000080"/>
      </patternFill>
    </fill>
    <fill>
      <patternFill patternType="solid">
        <fgColor indexed="9"/>
        <bgColor indexed="64"/>
      </patternFill>
    </fill>
    <fill>
      <patternFill patternType="solid">
        <fgColor indexed="26"/>
      </patternFill>
    </fill>
    <fill>
      <patternFill patternType="solid">
        <fgColor rgb="FFFFFFCC"/>
        <bgColor rgb="FFFFFFCC"/>
      </patternFill>
    </fill>
    <fill>
      <patternFill patternType="gray125">
        <fgColor indexed="8"/>
      </patternFill>
    </fill>
  </fills>
  <borders count="137">
    <border>
      <left/>
      <right/>
      <top/>
      <bottom/>
      <diagonal/>
    </border>
    <border>
      <left/>
      <right style="medium">
        <color auto="1"/>
      </right>
      <top/>
      <bottom/>
      <diagonal/>
    </border>
    <border>
      <left style="medium">
        <color indexed="64"/>
      </left>
      <right/>
      <top/>
      <bottom/>
      <diagonal/>
    </border>
    <border>
      <left/>
      <right style="thin">
        <color indexed="64"/>
      </right>
      <top/>
      <bottom/>
      <diagonal/>
    </border>
    <border>
      <left/>
      <right style="medium">
        <color auto="1"/>
      </right>
      <top/>
      <bottom style="medium">
        <color auto="1"/>
      </bottom>
      <diagonal/>
    </border>
    <border>
      <left style="medium">
        <color indexed="64"/>
      </left>
      <right/>
      <top/>
      <bottom style="medium">
        <color auto="1"/>
      </bottom>
      <diagonal/>
    </border>
    <border>
      <left/>
      <right style="thin">
        <color auto="1"/>
      </right>
      <top/>
      <bottom style="medium">
        <color auto="1"/>
      </bottom>
      <diagonal/>
    </border>
    <border>
      <left/>
      <right/>
      <top/>
      <bottom style="medium">
        <color auto="1"/>
      </bottom>
      <diagonal/>
    </border>
    <border>
      <left style="medium">
        <color indexed="64"/>
      </left>
      <right/>
      <top style="medium">
        <color auto="1"/>
      </top>
      <bottom/>
      <diagonal/>
    </border>
    <border>
      <left/>
      <right/>
      <top style="medium">
        <color auto="1"/>
      </top>
      <bottom/>
      <diagonal/>
    </border>
    <border>
      <left/>
      <right style="medium">
        <color auto="1"/>
      </right>
      <top/>
      <bottom style="hair">
        <color auto="1"/>
      </bottom>
      <diagonal/>
    </border>
    <border>
      <left style="medium">
        <color indexed="64"/>
      </left>
      <right/>
      <top/>
      <bottom style="hair">
        <color auto="1"/>
      </bottom>
      <diagonal/>
    </border>
    <border>
      <left/>
      <right style="thin">
        <color indexed="64"/>
      </right>
      <top/>
      <bottom style="hair">
        <color auto="1"/>
      </bottom>
      <diagonal/>
    </border>
    <border>
      <left/>
      <right/>
      <top/>
      <bottom style="hair">
        <color auto="1"/>
      </bottom>
      <diagonal/>
    </border>
    <border>
      <left/>
      <right style="medium">
        <color auto="1"/>
      </right>
      <top/>
      <bottom style="thin">
        <color auto="1"/>
      </bottom>
      <diagonal/>
    </border>
    <border>
      <left style="medium">
        <color indexed="64"/>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indexed="64"/>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indexed="64"/>
      </left>
      <right/>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auto="1"/>
      </left>
      <right/>
      <top style="thin">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indexed="64"/>
      </left>
      <right/>
      <top style="medium">
        <color auto="1"/>
      </top>
      <bottom/>
      <diagonal/>
    </border>
    <border>
      <left style="medium">
        <color auto="1"/>
      </left>
      <right/>
      <top style="thin">
        <color indexed="8"/>
      </top>
      <bottom/>
      <diagonal/>
    </border>
    <border>
      <left/>
      <right/>
      <top style="thin">
        <color indexed="8"/>
      </top>
      <bottom/>
      <diagonal/>
    </border>
    <border>
      <left style="thin">
        <color indexed="64"/>
      </left>
      <right/>
      <top/>
      <bottom style="thin">
        <color auto="1"/>
      </bottom>
      <diagonal/>
    </border>
    <border>
      <left/>
      <right style="medium">
        <color auto="1"/>
      </right>
      <top style="hair">
        <color auto="1"/>
      </top>
      <bottom/>
      <diagonal/>
    </border>
    <border>
      <left/>
      <right style="thin">
        <color indexed="64"/>
      </right>
      <top style="medium">
        <color auto="1"/>
      </top>
      <bottom/>
      <diagonal/>
    </border>
    <border>
      <left style="thin">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dotted">
        <color indexed="64"/>
      </left>
      <right/>
      <top/>
      <bottom style="medium">
        <color auto="1"/>
      </bottom>
      <diagonal/>
    </border>
    <border>
      <left style="dotted">
        <color auto="1"/>
      </left>
      <right/>
      <top style="medium">
        <color auto="1"/>
      </top>
      <bottom/>
      <diagonal/>
    </border>
    <border>
      <left style="dotted">
        <color auto="1"/>
      </left>
      <right/>
      <top/>
      <bottom/>
      <diagonal/>
    </border>
    <border>
      <left style="dotted">
        <color auto="1"/>
      </left>
      <right style="medium">
        <color auto="1"/>
      </right>
      <top/>
      <bottom style="hair">
        <color auto="1"/>
      </bottom>
      <diagonal/>
    </border>
    <border>
      <left style="dotted">
        <color auto="1"/>
      </left>
      <right/>
      <top/>
      <bottom style="hair">
        <color auto="1"/>
      </bottom>
      <diagonal/>
    </border>
    <border>
      <left style="dotted">
        <color auto="1"/>
      </left>
      <right style="medium">
        <color auto="1"/>
      </right>
      <top/>
      <bottom/>
      <diagonal/>
    </border>
    <border>
      <left style="dotted">
        <color auto="1"/>
      </left>
      <right style="medium">
        <color auto="1"/>
      </right>
      <top style="hair">
        <color auto="1"/>
      </top>
      <bottom style="hair">
        <color auto="1"/>
      </bottom>
      <diagonal/>
    </border>
    <border>
      <left style="dotted">
        <color auto="1"/>
      </left>
      <right/>
      <top style="hair">
        <color auto="1"/>
      </top>
      <bottom style="hair">
        <color auto="1"/>
      </bottom>
      <diagonal/>
    </border>
    <border>
      <left/>
      <right style="medium">
        <color auto="1"/>
      </right>
      <top style="hair">
        <color auto="1"/>
      </top>
      <bottom style="thin">
        <color auto="1"/>
      </bottom>
      <diagonal/>
    </border>
    <border>
      <left style="dotted">
        <color auto="1"/>
      </left>
      <right style="medium">
        <color auto="1"/>
      </right>
      <top style="hair">
        <color auto="1"/>
      </top>
      <bottom style="thin">
        <color auto="1"/>
      </bottom>
      <diagonal/>
    </border>
    <border>
      <left style="dotted">
        <color auto="1"/>
      </left>
      <right/>
      <top style="hair">
        <color auto="1"/>
      </top>
      <bottom style="thin">
        <color auto="1"/>
      </bottom>
      <diagonal/>
    </border>
    <border>
      <left style="dashed">
        <color auto="1"/>
      </left>
      <right style="dotted">
        <color indexed="64"/>
      </right>
      <top/>
      <bottom/>
      <diagonal/>
    </border>
    <border>
      <left style="dashed">
        <color auto="1"/>
      </left>
      <right style="dotted">
        <color indexed="64"/>
      </right>
      <top/>
      <bottom style="medium">
        <color auto="1"/>
      </bottom>
      <diagonal/>
    </border>
    <border>
      <left style="dashed">
        <color auto="1"/>
      </left>
      <right style="dotted">
        <color indexed="64"/>
      </right>
      <top/>
      <bottom style="hair">
        <color auto="1"/>
      </bottom>
      <diagonal/>
    </border>
    <border>
      <left style="dashed">
        <color auto="1"/>
      </left>
      <right style="dotted">
        <color indexed="64"/>
      </right>
      <top style="hair">
        <color auto="1"/>
      </top>
      <bottom style="hair">
        <color auto="1"/>
      </bottom>
      <diagonal/>
    </border>
    <border>
      <left style="dashed">
        <color auto="1"/>
      </left>
      <right style="dotted">
        <color indexed="64"/>
      </right>
      <top style="hair">
        <color auto="1"/>
      </top>
      <bottom style="thin">
        <color auto="1"/>
      </bottom>
      <diagonal/>
    </border>
    <border>
      <left style="dashed">
        <color auto="1"/>
      </left>
      <right style="dotted">
        <color indexed="64"/>
      </right>
      <top style="thin">
        <color auto="1"/>
      </top>
      <bottom/>
      <diagonal/>
    </border>
    <border>
      <left style="dotted">
        <color indexed="64"/>
      </left>
      <right style="medium">
        <color indexed="64"/>
      </right>
      <top style="thin">
        <color auto="1"/>
      </top>
      <bottom/>
      <diagonal/>
    </border>
    <border>
      <left style="medium">
        <color auto="1"/>
      </left>
      <right style="dashed">
        <color auto="1"/>
      </right>
      <top style="medium">
        <color indexed="64"/>
      </top>
      <bottom/>
      <diagonal/>
    </border>
    <border>
      <left style="dashed">
        <color auto="1"/>
      </left>
      <right style="dotted">
        <color indexed="64"/>
      </right>
      <top style="medium">
        <color indexed="64"/>
      </top>
      <bottom/>
      <diagonal/>
    </border>
    <border>
      <left style="medium">
        <color auto="1"/>
      </left>
      <right style="dashed">
        <color auto="1"/>
      </right>
      <top/>
      <bottom/>
      <diagonal/>
    </border>
    <border>
      <left style="medium">
        <color auto="1"/>
      </left>
      <right style="dashed">
        <color auto="1"/>
      </right>
      <top/>
      <bottom style="hair">
        <color auto="1"/>
      </bottom>
      <diagonal/>
    </border>
    <border>
      <left style="medium">
        <color auto="1"/>
      </left>
      <right style="dashed">
        <color auto="1"/>
      </right>
      <top style="hair">
        <color auto="1"/>
      </top>
      <bottom style="hair">
        <color auto="1"/>
      </bottom>
      <diagonal/>
    </border>
    <border>
      <left style="medium">
        <color auto="1"/>
      </left>
      <right style="dashed">
        <color auto="1"/>
      </right>
      <top style="hair">
        <color auto="1"/>
      </top>
      <bottom style="thin">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thin">
        <color auto="1"/>
      </right>
      <top style="thin">
        <color auto="1"/>
      </top>
      <bottom/>
      <diagonal/>
    </border>
    <border>
      <left style="medium">
        <color auto="1"/>
      </left>
      <right/>
      <top style="thin">
        <color auto="1"/>
      </top>
      <bottom/>
      <diagonal/>
    </border>
    <border>
      <left style="medium">
        <color auto="1"/>
      </left>
      <right/>
      <top style="hair">
        <color auto="1"/>
      </top>
      <bottom/>
      <diagonal/>
    </border>
    <border>
      <left style="medium">
        <color auto="1"/>
      </left>
      <right style="medium">
        <color auto="1"/>
      </right>
      <top/>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style="medium">
        <color auto="1"/>
      </top>
      <bottom/>
      <diagonal/>
    </border>
    <border>
      <left/>
      <right style="dotted">
        <color auto="1"/>
      </right>
      <top/>
      <bottom/>
      <diagonal/>
    </border>
    <border>
      <left/>
      <right style="dotted">
        <color auto="1"/>
      </right>
      <top/>
      <bottom style="medium">
        <color auto="1"/>
      </bottom>
      <diagonal/>
    </border>
    <border>
      <left style="medium">
        <color indexed="64"/>
      </left>
      <right style="dotted">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62"/>
      </top>
      <bottom style="double">
        <color indexed="62"/>
      </bottom>
      <diagonal/>
    </border>
    <border>
      <left/>
      <right style="hair">
        <color auto="1"/>
      </right>
      <top/>
      <bottom/>
      <diagonal/>
    </border>
    <border>
      <left/>
      <right style="hair">
        <color auto="1"/>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diagonal/>
    </border>
    <border>
      <left/>
      <right style="dotted">
        <color indexed="64"/>
      </right>
      <top/>
      <bottom style="hair">
        <color indexed="64"/>
      </bottom>
      <diagonal/>
    </border>
    <border>
      <left style="thin">
        <color indexed="64"/>
      </left>
      <right style="dotted">
        <color indexed="64"/>
      </right>
      <top/>
      <bottom style="hair">
        <color indexed="64"/>
      </bottom>
      <diagonal/>
    </border>
    <border>
      <left style="dotted">
        <color auto="1"/>
      </left>
      <right style="thin">
        <color auto="1"/>
      </right>
      <top style="medium">
        <color auto="1"/>
      </top>
      <bottom/>
      <diagonal/>
    </border>
    <border>
      <left style="thin">
        <color auto="1"/>
      </left>
      <right style="dotted">
        <color auto="1"/>
      </right>
      <top style="medium">
        <color indexed="64"/>
      </top>
      <bottom/>
      <diagonal/>
    </border>
    <border>
      <left/>
      <right style="dotted">
        <color indexed="64"/>
      </right>
      <top/>
      <bottom style="thin">
        <color indexed="64"/>
      </bottom>
      <diagonal/>
    </border>
    <border>
      <left/>
      <right/>
      <top style="hair">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right style="dotted">
        <color indexed="64"/>
      </right>
      <top style="medium">
        <color indexed="64"/>
      </top>
      <bottom/>
      <diagonal/>
    </border>
    <border>
      <left/>
      <right style="medium">
        <color auto="1"/>
      </right>
      <top style="hair">
        <color auto="1"/>
      </top>
      <bottom style="medium">
        <color indexed="64"/>
      </bottom>
      <diagonal/>
    </border>
    <border>
      <left/>
      <right/>
      <top style="hair">
        <color indexed="64"/>
      </top>
      <bottom style="medium">
        <color indexed="64"/>
      </bottom>
      <diagonal/>
    </border>
    <border>
      <left style="medium">
        <color auto="1"/>
      </left>
      <right/>
      <top style="hair">
        <color auto="1"/>
      </top>
      <bottom style="medium">
        <color indexed="64"/>
      </bottom>
      <diagonal/>
    </border>
    <border>
      <left style="hair">
        <color auto="1"/>
      </left>
      <right/>
      <top/>
      <bottom style="medium">
        <color auto="1"/>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style="hair">
        <color auto="1"/>
      </right>
      <top/>
      <bottom style="medium">
        <color indexed="64"/>
      </bottom>
      <diagonal/>
    </border>
    <border>
      <left style="hair">
        <color auto="1"/>
      </left>
      <right/>
      <top/>
      <bottom style="medium">
        <color auto="1"/>
      </bottom>
      <diagonal/>
    </border>
    <border>
      <left/>
      <right/>
      <top/>
      <bottom style="medium">
        <color indexed="30"/>
      </bottom>
      <diagonal/>
    </border>
    <border>
      <left/>
      <right style="medium">
        <color indexed="64"/>
      </right>
      <top/>
      <bottom style="medium">
        <color indexed="64"/>
      </bottom>
      <diagonal/>
    </border>
    <border>
      <left style="thin">
        <color auto="1"/>
      </left>
      <right style="medium">
        <color auto="1"/>
      </right>
      <top/>
      <bottom/>
      <diagonal/>
    </border>
    <border>
      <left style="thin">
        <color auto="1"/>
      </left>
      <right style="medium">
        <color auto="1"/>
      </right>
      <top/>
      <bottom style="medium">
        <color indexed="64"/>
      </bottom>
      <diagonal/>
    </border>
    <border>
      <left/>
      <right/>
      <top style="hair">
        <color auto="1"/>
      </top>
      <bottom style="hair">
        <color auto="1"/>
      </bottom>
      <diagonal/>
    </border>
    <border>
      <left/>
      <right style="medium">
        <color auto="1"/>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s>
  <cellStyleXfs count="1024">
    <xf numFmtId="0" fontId="0" fillId="0" borderId="0"/>
    <xf numFmtId="9" fontId="1" fillId="0" borderId="0" applyFont="0" applyFill="0" applyBorder="0" applyAlignment="0" applyProtection="0"/>
    <xf numFmtId="0" fontId="1"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167" fontId="1" fillId="0" borderId="0" applyFont="0" applyFill="0" applyBorder="0" applyAlignment="0" applyProtection="0"/>
    <xf numFmtId="0" fontId="24" fillId="0" borderId="0" applyNumberFormat="0" applyFill="0" applyBorder="0" applyAlignment="0" applyProtection="0"/>
    <xf numFmtId="0" fontId="25" fillId="0" borderId="77" applyNumberFormat="0" applyFill="0" applyAlignment="0" applyProtection="0"/>
    <xf numFmtId="0" fontId="26" fillId="0" borderId="78" applyNumberFormat="0" applyFill="0" applyAlignment="0" applyProtection="0"/>
    <xf numFmtId="0" fontId="27" fillId="0" borderId="79"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80" applyNumberFormat="0" applyAlignment="0" applyProtection="0"/>
    <xf numFmtId="0" fontId="32" fillId="7" borderId="81" applyNumberFormat="0" applyAlignment="0" applyProtection="0"/>
    <xf numFmtId="0" fontId="33" fillId="7" borderId="80" applyNumberFormat="0" applyAlignment="0" applyProtection="0"/>
    <xf numFmtId="0" fontId="34" fillId="0" borderId="82" applyNumberFormat="0" applyFill="0" applyAlignment="0" applyProtection="0"/>
    <xf numFmtId="0" fontId="35" fillId="8" borderId="83" applyNumberFormat="0" applyAlignment="0" applyProtection="0"/>
    <xf numFmtId="0" fontId="2" fillId="0" borderId="0" applyNumberFormat="0" applyFill="0" applyBorder="0" applyAlignment="0" applyProtection="0"/>
    <xf numFmtId="0" fontId="1" fillId="9" borderId="84" applyNumberFormat="0" applyFont="0" applyAlignment="0" applyProtection="0"/>
    <xf numFmtId="0" fontId="36" fillId="0" borderId="0" applyNumberFormat="0" applyFill="0" applyBorder="0" applyAlignment="0" applyProtection="0"/>
    <xf numFmtId="0" fontId="3" fillId="0" borderId="85" applyNumberFormat="0" applyFill="0" applyAlignment="0" applyProtection="0"/>
    <xf numFmtId="0" fontId="3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7" fillId="33" borderId="0" applyNumberFormat="0" applyBorder="0" applyAlignment="0" applyProtection="0"/>
    <xf numFmtId="0" fontId="42" fillId="44" borderId="0" applyNumberFormat="0" applyFont="0" applyBorder="0" applyAlignment="0" applyProtection="0"/>
    <xf numFmtId="0" fontId="60" fillId="47" borderId="0" applyNumberFormat="0" applyBorder="0" applyAlignment="0" applyProtection="0"/>
    <xf numFmtId="0" fontId="1" fillId="32" borderId="0" applyNumberFormat="0" applyBorder="0" applyAlignment="0" applyProtection="0"/>
    <xf numFmtId="0" fontId="60" fillId="41" borderId="0" applyNumberFormat="0" applyBorder="0" applyAlignment="0" applyProtection="0"/>
    <xf numFmtId="0" fontId="48" fillId="12" borderId="0" applyNumberFormat="0" applyBorder="0" applyAlignment="0" applyProtection="0"/>
    <xf numFmtId="0" fontId="42" fillId="48" borderId="0" applyNumberFormat="0" applyFont="0" applyBorder="0" applyAlignment="0" applyProtection="0"/>
    <xf numFmtId="0" fontId="60" fillId="47" borderId="0" applyNumberFormat="0" applyBorder="0" applyAlignment="0" applyProtection="0"/>
    <xf numFmtId="0" fontId="42" fillId="52" borderId="0" applyNumberFormat="0" applyFon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60" fillId="53" borderId="0" applyNumberFormat="0" applyBorder="0" applyAlignment="0" applyProtection="0"/>
    <xf numFmtId="0" fontId="61" fillId="41" borderId="0" applyNumberFormat="0" applyBorder="0" applyAlignment="0" applyProtection="0"/>
    <xf numFmtId="0" fontId="61" fillId="43" borderId="0" applyNumberFormat="0" applyBorder="0" applyAlignment="0" applyProtection="0"/>
    <xf numFmtId="0" fontId="48" fillId="12" borderId="0" applyNumberFormat="0" applyBorder="0" applyAlignment="0" applyProtection="0"/>
    <xf numFmtId="0" fontId="60" fillId="47" borderId="0" applyNumberFormat="0" applyBorder="0" applyAlignment="0" applyProtection="0"/>
    <xf numFmtId="0" fontId="48" fillId="24" borderId="0" applyNumberFormat="0" applyBorder="0" applyAlignment="0" applyProtection="0"/>
    <xf numFmtId="0" fontId="60" fillId="41"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61" fillId="41" borderId="0" applyNumberFormat="0" applyBorder="0" applyAlignment="0" applyProtection="0"/>
    <xf numFmtId="0" fontId="61" fillId="47" borderId="0" applyNumberFormat="0" applyBorder="0" applyAlignment="0" applyProtection="0"/>
    <xf numFmtId="0" fontId="42" fillId="42" borderId="0" applyNumberFormat="0" applyFont="0" applyBorder="0" applyAlignment="0" applyProtection="0"/>
    <xf numFmtId="0" fontId="48" fillId="28" borderId="0" applyNumberFormat="0" applyBorder="0" applyAlignment="0" applyProtection="0"/>
    <xf numFmtId="0" fontId="61" fillId="47" borderId="0" applyNumberFormat="0" applyBorder="0" applyAlignment="0" applyProtection="0"/>
    <xf numFmtId="0" fontId="48" fillId="1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48" fillId="28" borderId="0" applyNumberFormat="0" applyBorder="0" applyAlignment="0" applyProtection="0"/>
    <xf numFmtId="0" fontId="48" fillId="19" borderId="0" applyNumberFormat="0" applyBorder="0" applyAlignment="0" applyProtection="0"/>
    <xf numFmtId="0" fontId="48" fillId="28" borderId="0" applyNumberFormat="0" applyBorder="0" applyAlignment="0" applyProtection="0"/>
    <xf numFmtId="0" fontId="48" fillId="24" borderId="0" applyNumberFormat="0" applyBorder="0" applyAlignment="0" applyProtection="0"/>
    <xf numFmtId="0" fontId="61" fillId="41" borderId="0" applyNumberFormat="0" applyBorder="0" applyAlignment="0" applyProtection="0"/>
    <xf numFmtId="0" fontId="60" fillId="43" borderId="0" applyNumberFormat="0" applyBorder="0" applyAlignment="0" applyProtection="0"/>
    <xf numFmtId="0" fontId="60" fillId="41" borderId="0" applyNumberFormat="0" applyBorder="0" applyAlignment="0" applyProtection="0"/>
    <xf numFmtId="0" fontId="61" fillId="47" borderId="0" applyNumberFormat="0" applyBorder="0" applyAlignment="0" applyProtection="0"/>
    <xf numFmtId="0" fontId="48" fillId="24" borderId="0" applyNumberFormat="0" applyBorder="0" applyAlignment="0" applyProtection="0"/>
    <xf numFmtId="0" fontId="61" fillId="43" borderId="0" applyNumberFormat="0" applyBorder="0" applyAlignment="0" applyProtection="0"/>
    <xf numFmtId="0" fontId="48" fillId="24" borderId="0" applyNumberFormat="0" applyBorder="0" applyAlignment="0" applyProtection="0"/>
    <xf numFmtId="0" fontId="61" fillId="47" borderId="0" applyNumberFormat="0" applyBorder="0" applyAlignment="0" applyProtection="0"/>
    <xf numFmtId="0" fontId="1" fillId="11" borderId="0" applyNumberFormat="0" applyBorder="0" applyAlignment="0" applyProtection="0"/>
    <xf numFmtId="0" fontId="61" fillId="51" borderId="0" applyNumberFormat="0" applyBorder="0" applyAlignment="0" applyProtection="0"/>
    <xf numFmtId="0" fontId="48" fillId="27" borderId="0" applyNumberFormat="0" applyBorder="0" applyAlignment="0" applyProtection="0"/>
    <xf numFmtId="0" fontId="48" fillId="20" borderId="0" applyNumberFormat="0" applyBorder="0" applyAlignment="0" applyProtection="0"/>
    <xf numFmtId="0" fontId="39" fillId="0" borderId="0" applyNumberFormat="0" applyAlignment="0"/>
    <xf numFmtId="0" fontId="39" fillId="0" borderId="0" applyBorder="0">
      <alignment wrapText="1"/>
    </xf>
    <xf numFmtId="0" fontId="6" fillId="0" borderId="0"/>
    <xf numFmtId="0" fontId="60" fillId="43" borderId="0" applyNumberFormat="0" applyBorder="0" applyAlignment="0" applyProtection="0"/>
    <xf numFmtId="0" fontId="61" fillId="47" borderId="0" applyNumberFormat="0" applyBorder="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 fillId="0" borderId="0"/>
    <xf numFmtId="0" fontId="6" fillId="0" borderId="0"/>
    <xf numFmtId="167" fontId="1" fillId="0" borderId="0" applyFont="0" applyFill="0" applyBorder="0" applyAlignment="0" applyProtection="0"/>
    <xf numFmtId="0" fontId="42" fillId="0" borderId="0"/>
    <xf numFmtId="9" fontId="1" fillId="0" borderId="0" applyFont="0" applyFill="0" applyBorder="0" applyAlignment="0" applyProtection="0"/>
    <xf numFmtId="0" fontId="43" fillId="0" borderId="0" applyNumberFormat="0" applyFill="0" applyBorder="0" applyAlignment="0" applyProtection="0"/>
    <xf numFmtId="0" fontId="6" fillId="0" borderId="0" applyBorder="0" applyProtection="0"/>
    <xf numFmtId="0" fontId="6" fillId="0" borderId="0" applyBorder="0" applyProtection="0"/>
    <xf numFmtId="0" fontId="44" fillId="0" borderId="0" applyNumberFormat="0" applyFill="0" applyBorder="0" applyAlignment="0" applyProtection="0">
      <alignment vertical="top"/>
      <protection locked="0"/>
    </xf>
    <xf numFmtId="0" fontId="6" fillId="0" borderId="0" applyBorder="0" applyProtection="0"/>
    <xf numFmtId="0" fontId="6" fillId="0" borderId="0" applyBorder="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61" fillId="47" borderId="0" applyNumberFormat="0" applyBorder="0" applyAlignment="0" applyProtection="0"/>
    <xf numFmtId="0" fontId="6" fillId="0" borderId="0"/>
    <xf numFmtId="0" fontId="42" fillId="34" borderId="0" applyNumberFormat="0" applyFont="0" applyBorder="0" applyAlignment="0" applyProtection="0"/>
    <xf numFmtId="0" fontId="42" fillId="34" borderId="0" applyNumberFormat="0" applyFont="0" applyBorder="0" applyAlignment="0" applyProtection="0"/>
    <xf numFmtId="167" fontId="6" fillId="0" borderId="0" applyFont="0" applyFill="0" applyBorder="0" applyAlignment="0" applyProtection="0"/>
    <xf numFmtId="172" fontId="42" fillId="0" borderId="0" applyFont="0" applyFill="0" applyBorder="0" applyAlignment="0" applyProtection="0"/>
    <xf numFmtId="173" fontId="47" fillId="0" borderId="0" applyFont="0" applyBorder="0" applyProtection="0"/>
    <xf numFmtId="172" fontId="42" fillId="0" borderId="0" applyFont="0" applyFill="0" applyBorder="0" applyAlignment="0" applyProtection="0"/>
    <xf numFmtId="172" fontId="42" fillId="0" borderId="0" applyFont="0" applyFill="0" applyBorder="0" applyAlignment="0" applyProtection="0"/>
    <xf numFmtId="173" fontId="47" fillId="0" borderId="0"/>
    <xf numFmtId="172" fontId="42" fillId="0" borderId="0" applyFont="0" applyFill="0" applyBorder="0" applyAlignment="0" applyProtection="0"/>
    <xf numFmtId="172" fontId="42" fillId="0" borderId="0" applyFont="0" applyFill="0" applyBorder="0" applyAlignment="0" applyProtection="0"/>
    <xf numFmtId="173" fontId="42" fillId="0" borderId="0" applyFont="0" applyBorder="0" applyProtection="0"/>
    <xf numFmtId="167" fontId="48" fillId="0" borderId="0" applyFont="0" applyFill="0" applyBorder="0" applyAlignment="0" applyProtection="0"/>
    <xf numFmtId="167" fontId="48" fillId="0" borderId="0" applyFont="0" applyFill="0" applyBorder="0" applyAlignment="0" applyProtection="0"/>
    <xf numFmtId="172" fontId="42" fillId="0" borderId="0" applyFont="0" applyFill="0" applyBorder="0" applyAlignment="0" applyProtection="0"/>
    <xf numFmtId="0" fontId="49" fillId="0" borderId="0" applyNumberFormat="0" applyBorder="0" applyProtection="0">
      <alignment horizontal="center"/>
    </xf>
    <xf numFmtId="0" fontId="49" fillId="0" borderId="0">
      <alignment horizontal="center"/>
    </xf>
    <xf numFmtId="0" fontId="49" fillId="0" borderId="0" applyNumberFormat="0" applyBorder="0" applyProtection="0">
      <alignment horizontal="center" textRotation="90"/>
    </xf>
    <xf numFmtId="0" fontId="49" fillId="0" borderId="0">
      <alignment horizontal="center" textRotation="90"/>
    </xf>
    <xf numFmtId="0" fontId="50" fillId="0" borderId="0" applyNumberFormat="0" applyFill="0" applyBorder="0" applyAlignment="0" applyProtection="0"/>
    <xf numFmtId="0" fontId="51" fillId="0" borderId="0" applyNumberFormat="0" applyBorder="0" applyProtection="0"/>
    <xf numFmtId="0" fontId="51" fillId="0" borderId="0"/>
    <xf numFmtId="0" fontId="51" fillId="0" borderId="0" applyNumberFormat="0" applyBorder="0" applyProtection="0"/>
    <xf numFmtId="0" fontId="50" fillId="0" borderId="0" applyNumberFormat="0" applyFill="0" applyBorder="0" applyAlignment="0" applyProtection="0"/>
    <xf numFmtId="0" fontId="50" fillId="0" borderId="0" applyNumberFormat="0" applyFill="0" applyBorder="0" applyAlignment="0" applyProtection="0"/>
    <xf numFmtId="0" fontId="44" fillId="0" borderId="0" applyNumberFormat="0" applyFill="0" applyBorder="0" applyAlignment="0" applyProtection="0">
      <alignment vertical="top"/>
      <protection locked="0"/>
    </xf>
    <xf numFmtId="0" fontId="42" fillId="0" borderId="0" applyNumberFormat="0" applyFont="0" applyBorder="0" applyProtection="0"/>
    <xf numFmtId="0" fontId="47" fillId="0" borderId="0" applyNumberFormat="0" applyBorder="0" applyProtection="0"/>
    <xf numFmtId="0" fontId="52" fillId="0" borderId="0" applyNumberFormat="0" applyBorder="0" applyProtection="0"/>
    <xf numFmtId="0" fontId="47" fillId="0" borderId="0" applyNumberFormat="0" applyFont="0" applyBorder="0" applyProtection="0"/>
    <xf numFmtId="0" fontId="53" fillId="0" borderId="0" applyNumberFormat="0" applyBorder="0" applyProtection="0"/>
    <xf numFmtId="0" fontId="42" fillId="0" borderId="0" applyNumberFormat="0" applyFont="0" applyBorder="0" applyProtection="0"/>
    <xf numFmtId="0" fontId="47" fillId="0" borderId="0"/>
    <xf numFmtId="0" fontId="42" fillId="0" borderId="0" applyNumberFormat="0" applyFont="0" applyBorder="0" applyProtection="0"/>
    <xf numFmtId="0" fontId="42" fillId="0" borderId="0" applyNumberFormat="0" applyFont="0" applyBorder="0" applyProtection="0"/>
    <xf numFmtId="0" fontId="42" fillId="0" borderId="0" applyNumberFormat="0" applyFont="0" applyBorder="0" applyProtection="0"/>
    <xf numFmtId="0" fontId="42" fillId="0" borderId="0" applyNumberFormat="0" applyFont="0" applyBorder="0" applyProtection="0"/>
    <xf numFmtId="0" fontId="42" fillId="0" borderId="0" applyNumberFormat="0" applyBorder="0" applyProtection="0"/>
    <xf numFmtId="0" fontId="52" fillId="0" borderId="0" applyNumberFormat="0" applyBorder="0" applyProtection="0"/>
    <xf numFmtId="0" fontId="42" fillId="0" borderId="0"/>
    <xf numFmtId="0" fontId="48" fillId="0" borderId="0"/>
    <xf numFmtId="0" fontId="42" fillId="0" borderId="0" applyNumberFormat="0" applyBorder="0" applyProtection="0"/>
    <xf numFmtId="0" fontId="42" fillId="0" borderId="0" applyNumberFormat="0" applyFont="0" applyBorder="0" applyProtection="0"/>
    <xf numFmtId="0" fontId="6" fillId="0" borderId="0"/>
    <xf numFmtId="0" fontId="52" fillId="0" borderId="0" applyNumberFormat="0" applyBorder="0" applyProtection="0"/>
    <xf numFmtId="0" fontId="42" fillId="0" borderId="0" applyNumberFormat="0" applyBorder="0" applyProtection="0"/>
    <xf numFmtId="0" fontId="42" fillId="0" borderId="0" applyNumberFormat="0" applyFont="0" applyBorder="0" applyProtection="0"/>
    <xf numFmtId="0" fontId="47" fillId="0" borderId="0"/>
    <xf numFmtId="0" fontId="48" fillId="0" borderId="0"/>
    <xf numFmtId="0" fontId="6" fillId="0" borderId="0"/>
    <xf numFmtId="0" fontId="42" fillId="0" borderId="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4" fillId="0" borderId="0" applyNumberFormat="0" applyBorder="0" applyProtection="0"/>
    <xf numFmtId="0" fontId="54" fillId="0" borderId="0"/>
    <xf numFmtId="174" fontId="54" fillId="0" borderId="0" applyBorder="0" applyProtection="0"/>
    <xf numFmtId="174" fontId="54" fillId="0" borderId="0"/>
    <xf numFmtId="175" fontId="55" fillId="0" borderId="0" applyBorder="0" applyProtection="0"/>
    <xf numFmtId="175" fontId="55" fillId="0" borderId="0" applyBorder="0" applyProtection="0"/>
    <xf numFmtId="176" fontId="56" fillId="0" borderId="0"/>
    <xf numFmtId="0" fontId="47" fillId="0" borderId="0"/>
    <xf numFmtId="0" fontId="48" fillId="23" borderId="0" applyNumberFormat="0" applyBorder="0" applyAlignment="0" applyProtection="0"/>
    <xf numFmtId="0" fontId="6" fillId="0" borderId="0"/>
    <xf numFmtId="0" fontId="1" fillId="31" borderId="0" applyNumberFormat="0" applyBorder="0" applyAlignment="0" applyProtection="0"/>
    <xf numFmtId="0" fontId="61" fillId="45" borderId="0" applyNumberFormat="0" applyBorder="0" applyAlignment="0" applyProtection="0"/>
    <xf numFmtId="0" fontId="48" fillId="31" borderId="0" applyNumberFormat="0" applyBorder="0" applyAlignment="0" applyProtection="0"/>
    <xf numFmtId="0" fontId="61" fillId="35" borderId="0" applyNumberFormat="0" applyBorder="0" applyAlignment="0" applyProtection="0"/>
    <xf numFmtId="0" fontId="60" fillId="35" borderId="0" applyNumberFormat="0" applyBorder="0" applyAlignment="0" applyProtection="0"/>
    <xf numFmtId="0" fontId="60" fillId="51" borderId="0" applyNumberFormat="0" applyBorder="0" applyAlignment="0" applyProtection="0"/>
    <xf numFmtId="0" fontId="48" fillId="11" borderId="0" applyNumberFormat="0" applyBorder="0" applyAlignment="0" applyProtection="0"/>
    <xf numFmtId="0" fontId="6" fillId="0" borderId="0"/>
    <xf numFmtId="0" fontId="61" fillId="45" borderId="0" applyNumberFormat="0" applyBorder="0" applyAlignment="0" applyProtection="0"/>
    <xf numFmtId="0" fontId="60" fillId="39" borderId="0" applyNumberFormat="0" applyBorder="0" applyAlignment="0" applyProtection="0"/>
    <xf numFmtId="0" fontId="60" fillId="37" borderId="0" applyNumberFormat="0" applyBorder="0" applyAlignment="0" applyProtection="0"/>
    <xf numFmtId="0" fontId="48" fillId="31"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1" fillId="23"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61" fillId="51" borderId="0" applyNumberFormat="0" applyBorder="0" applyAlignment="0" applyProtection="0"/>
    <xf numFmtId="0" fontId="60" fillId="51" borderId="0" applyNumberFormat="0" applyBorder="0" applyAlignment="0" applyProtection="0"/>
    <xf numFmtId="0" fontId="1" fillId="27" borderId="0" applyNumberFormat="0" applyBorder="0" applyAlignment="0" applyProtection="0"/>
    <xf numFmtId="0" fontId="61" fillId="35" borderId="0" applyNumberFormat="0" applyBorder="0" applyAlignment="0" applyProtection="0"/>
    <xf numFmtId="0" fontId="48" fillId="19" borderId="0" applyNumberFormat="0" applyBorder="0" applyAlignment="0" applyProtection="0"/>
    <xf numFmtId="0" fontId="61" fillId="51" borderId="0" applyNumberFormat="0" applyBorder="0" applyAlignment="0" applyProtection="0"/>
    <xf numFmtId="0" fontId="60" fillId="35" borderId="0" applyNumberFormat="0" applyBorder="0" applyAlignment="0" applyProtection="0"/>
    <xf numFmtId="0" fontId="61" fillId="45" borderId="0" applyNumberFormat="0" applyBorder="0" applyAlignment="0" applyProtection="0"/>
    <xf numFmtId="0" fontId="42" fillId="36" borderId="0" applyNumberFormat="0" applyFon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 fillId="20" borderId="0" applyNumberFormat="0" applyBorder="0" applyAlignment="0" applyProtection="0"/>
    <xf numFmtId="0" fontId="48" fillId="16" borderId="0" applyNumberFormat="0" applyBorder="0" applyAlignment="0" applyProtection="0"/>
    <xf numFmtId="0" fontId="61" fillId="49"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2" fillId="50" borderId="0" applyNumberFormat="0" applyFon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48" fillId="16" borderId="0" applyNumberFormat="0" applyBorder="0" applyAlignment="0" applyProtection="0"/>
    <xf numFmtId="0" fontId="1" fillId="16" borderId="0" applyNumberFormat="0" applyBorder="0" applyAlignment="0" applyProtection="0"/>
    <xf numFmtId="0" fontId="60" fillId="49" borderId="0" applyNumberFormat="0" applyBorder="0" applyAlignment="0" applyProtection="0"/>
    <xf numFmtId="0" fontId="42" fillId="48" borderId="0" applyNumberFormat="0" applyFont="0" applyBorder="0" applyAlignment="0" applyProtection="0"/>
    <xf numFmtId="0" fontId="1" fillId="12" borderId="0" applyNumberFormat="0" applyBorder="0" applyAlignment="0" applyProtection="0"/>
    <xf numFmtId="0" fontId="60" fillId="47" borderId="0" applyNumberFormat="0" applyBorder="0" applyAlignment="0" applyProtection="0"/>
    <xf numFmtId="0" fontId="48" fillId="31" borderId="0" applyNumberFormat="0" applyBorder="0" applyAlignment="0" applyProtection="0"/>
    <xf numFmtId="0" fontId="42" fillId="46" borderId="0" applyNumberFormat="0" applyFont="0" applyBorder="0" applyAlignment="0" applyProtection="0"/>
    <xf numFmtId="0" fontId="60" fillId="45" borderId="0" applyNumberFormat="0" applyBorder="0" applyAlignment="0" applyProtection="0"/>
    <xf numFmtId="0" fontId="48" fillId="31" borderId="0" applyNumberFormat="0" applyBorder="0" applyAlignment="0" applyProtection="0"/>
    <xf numFmtId="0" fontId="60" fillId="45" borderId="0" applyNumberFormat="0" applyBorder="0" applyAlignment="0" applyProtection="0"/>
    <xf numFmtId="0" fontId="48" fillId="27" borderId="0" applyNumberFormat="0" applyBorder="0" applyAlignment="0" applyProtection="0"/>
    <xf numFmtId="0" fontId="61" fillId="43" borderId="0" applyNumberFormat="0" applyBorder="0" applyAlignment="0" applyProtection="0"/>
    <xf numFmtId="0" fontId="48" fillId="27" borderId="0" applyNumberFormat="0" applyBorder="0" applyAlignment="0" applyProtection="0"/>
    <xf numFmtId="0" fontId="61" fillId="41"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2" fillId="42" borderId="0" applyNumberFormat="0" applyFon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48" fillId="23" borderId="0" applyNumberFormat="0" applyBorder="0" applyAlignment="0" applyProtection="0"/>
    <xf numFmtId="0" fontId="61" fillId="39" borderId="0" applyNumberFormat="0" applyBorder="0" applyAlignment="0" applyProtection="0"/>
    <xf numFmtId="0" fontId="42" fillId="40" borderId="0" applyNumberFormat="0" applyFon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48" fillId="19" borderId="0" applyNumberFormat="0" applyBorder="0" applyAlignment="0" applyProtection="0"/>
    <xf numFmtId="0" fontId="1" fillId="19" borderId="0" applyNumberFormat="0" applyBorder="0" applyAlignment="0" applyProtection="0"/>
    <xf numFmtId="0" fontId="60" fillId="39"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2" fillId="38" borderId="0" applyNumberFormat="0" applyFon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48" fillId="15" borderId="0" applyNumberFormat="0" applyBorder="0" applyAlignment="0" applyProtection="0"/>
    <xf numFmtId="0" fontId="1" fillId="15" borderId="0" applyNumberFormat="0" applyBorder="0" applyAlignment="0" applyProtection="0"/>
    <xf numFmtId="0" fontId="48" fillId="11" borderId="0" applyNumberFormat="0" applyBorder="0" applyAlignment="0" applyProtection="0"/>
    <xf numFmtId="0" fontId="61" fillId="35" borderId="0" applyNumberFormat="0" applyBorder="0" applyAlignment="0" applyProtection="0"/>
    <xf numFmtId="0" fontId="48" fillId="11" borderId="0" applyNumberFormat="0" applyBorder="0" applyAlignment="0" applyProtection="0"/>
    <xf numFmtId="0" fontId="10" fillId="0" borderId="0">
      <alignment vertical="top"/>
    </xf>
    <xf numFmtId="0" fontId="60" fillId="41" borderId="0" applyNumberFormat="0" applyBorder="0" applyAlignment="0" applyProtection="0"/>
    <xf numFmtId="0" fontId="48" fillId="32"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0" fillId="53" borderId="0" applyNumberFormat="0" applyBorder="0" applyAlignment="0" applyProtection="0"/>
    <xf numFmtId="0" fontId="42" fillId="54" borderId="0" applyNumberFormat="0" applyFon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61" fillId="53" borderId="0" applyNumberFormat="0" applyBorder="0" applyAlignment="0" applyProtection="0"/>
    <xf numFmtId="0" fontId="48" fillId="32"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1" borderId="0" applyNumberFormat="0" applyBorder="0" applyAlignment="0" applyProtection="0"/>
    <xf numFmtId="0" fontId="37"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6" borderId="0" applyNumberFormat="0" applyBorder="0" applyAlignment="0" applyProtection="0"/>
    <xf numFmtId="0" fontId="37"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37"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4" fillId="63" borderId="91" applyNumberFormat="0" applyAlignment="0" applyProtection="0"/>
    <xf numFmtId="0" fontId="64" fillId="63" borderId="91" applyNumberFormat="0" applyAlignment="0" applyProtection="0"/>
    <xf numFmtId="0" fontId="64" fillId="63" borderId="91" applyNumberFormat="0" applyAlignment="0" applyProtection="0"/>
    <xf numFmtId="0" fontId="65" fillId="64" borderId="92" applyNumberFormat="0" applyAlignment="0" applyProtection="0"/>
    <xf numFmtId="0" fontId="65" fillId="64" borderId="92" applyNumberFormat="0" applyAlignment="0" applyProtection="0"/>
    <xf numFmtId="0" fontId="65" fillId="64" borderId="92" applyNumberFormat="0" applyAlignment="0" applyProtection="0"/>
    <xf numFmtId="43" fontId="6" fillId="0" borderId="0" applyFont="0" applyFill="0" applyBorder="0" applyAlignment="0" applyProtection="0"/>
    <xf numFmtId="172"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72" fontId="4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77" fontId="6" fillId="0" borderId="0" applyFont="0" applyFill="0" applyBorder="0" applyAlignment="0" applyProtection="0"/>
    <xf numFmtId="167" fontId="6" fillId="0" borderId="0" applyFont="0" applyFill="0" applyBorder="0" applyAlignment="0" applyProtection="0"/>
    <xf numFmtId="167" fontId="48" fillId="0" borderId="0" applyFont="0" applyFill="0" applyBorder="0" applyAlignment="0" applyProtection="0"/>
    <xf numFmtId="167" fontId="4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47" fillId="0" borderId="0" applyFont="0" applyBorder="0" applyProtection="0"/>
    <xf numFmtId="167"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66"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9" fillId="0" borderId="93" applyNumberFormat="0" applyFill="0" applyAlignment="0" applyProtection="0"/>
    <xf numFmtId="0" fontId="69" fillId="0" borderId="93" applyNumberFormat="0" applyFill="0" applyAlignment="0" applyProtection="0"/>
    <xf numFmtId="0" fontId="69" fillId="0" borderId="93" applyNumberFormat="0" applyFill="0" applyAlignment="0" applyProtection="0"/>
    <xf numFmtId="0" fontId="70" fillId="0" borderId="94" applyNumberFormat="0" applyFill="0" applyAlignment="0" applyProtection="0"/>
    <xf numFmtId="0" fontId="70" fillId="0" borderId="94" applyNumberFormat="0" applyFill="0" applyAlignment="0" applyProtection="0"/>
    <xf numFmtId="0" fontId="70" fillId="0" borderId="94" applyNumberFormat="0" applyFill="0" applyAlignment="0" applyProtection="0"/>
    <xf numFmtId="0" fontId="71" fillId="0" borderId="95" applyNumberFormat="0" applyFill="0" applyAlignment="0" applyProtection="0"/>
    <xf numFmtId="0" fontId="71" fillId="0" borderId="95" applyNumberFormat="0" applyFill="0" applyAlignment="0" applyProtection="0"/>
    <xf numFmtId="0" fontId="71" fillId="0" borderId="9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xf numFmtId="0" fontId="44" fillId="0" borderId="0" applyNumberFormat="0" applyFill="0" applyBorder="0" applyAlignment="0" applyProtection="0">
      <alignment vertical="top"/>
      <protection locked="0"/>
    </xf>
    <xf numFmtId="0" fontId="50"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2" fillId="0" borderId="0" applyNumberFormat="0" applyFill="0" applyBorder="0" applyAlignment="0" applyProtection="0"/>
    <xf numFmtId="0" fontId="7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81" fillId="0" borderId="0" applyNumberFormat="0" applyFill="0" applyBorder="0" applyAlignment="0" applyProtection="0"/>
    <xf numFmtId="0" fontId="4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2" fillId="0" borderId="0" applyNumberFormat="0" applyFill="0" applyBorder="0" applyAlignment="0" applyProtection="0"/>
    <xf numFmtId="0" fontId="75" fillId="0" borderId="0" applyNumberFormat="0" applyFill="0" applyBorder="0" applyAlignment="0" applyProtection="0">
      <alignment vertical="top"/>
      <protection locked="0"/>
    </xf>
    <xf numFmtId="0" fontId="78" fillId="0" borderId="0" applyNumberFormat="0" applyFill="0" applyBorder="0" applyAlignment="0" applyProtection="0"/>
    <xf numFmtId="0" fontId="82" fillId="0" borderId="0" applyNumberFormat="0" applyFill="0" applyBorder="0" applyAlignment="0" applyProtection="0">
      <alignment vertical="top"/>
      <protection locked="0"/>
    </xf>
    <xf numFmtId="0" fontId="43" fillId="0" borderId="0" applyNumberFormat="0" applyFill="0" applyBorder="0" applyAlignment="0" applyProtection="0"/>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39" fillId="0" borderId="0">
      <alignment horizontal="left"/>
    </xf>
    <xf numFmtId="0" fontId="83" fillId="0" borderId="0" applyNumberFormat="0" applyBorder="0" applyProtection="0">
      <alignment horizontal="left"/>
    </xf>
    <xf numFmtId="4" fontId="84" fillId="65" borderId="0"/>
    <xf numFmtId="4" fontId="85" fillId="66" borderId="0" applyBorder="0" applyProtection="0"/>
    <xf numFmtId="4" fontId="84" fillId="67" borderId="0"/>
    <xf numFmtId="4" fontId="85" fillId="68" borderId="0" applyBorder="0" applyProtection="0"/>
    <xf numFmtId="4" fontId="39" fillId="69" borderId="0"/>
    <xf numFmtId="4" fontId="83" fillId="70" borderId="0" applyBorder="0" applyProtection="0"/>
    <xf numFmtId="0" fontId="84" fillId="71" borderId="0">
      <alignment horizontal="left"/>
    </xf>
    <xf numFmtId="0" fontId="85" fillId="72" borderId="0" applyNumberFormat="0" applyBorder="0" applyProtection="0">
      <alignment horizontal="left"/>
    </xf>
    <xf numFmtId="0" fontId="86" fillId="73" borderId="0"/>
    <xf numFmtId="0" fontId="87" fillId="74" borderId="0" applyNumberFormat="0" applyBorder="0" applyProtection="0"/>
    <xf numFmtId="0" fontId="88" fillId="73" borderId="0"/>
    <xf numFmtId="0" fontId="89" fillId="74" borderId="0" applyNumberFormat="0" applyBorder="0" applyProtection="0"/>
    <xf numFmtId="180" fontId="39" fillId="0" borderId="0">
      <alignment horizontal="right"/>
    </xf>
    <xf numFmtId="181" fontId="83" fillId="0" borderId="0" applyBorder="0" applyProtection="0">
      <alignment horizontal="right"/>
    </xf>
    <xf numFmtId="0" fontId="90" fillId="75" borderId="0">
      <alignment horizontal="left"/>
    </xf>
    <xf numFmtId="0" fontId="91" fillId="76" borderId="0" applyNumberFormat="0" applyBorder="0" applyProtection="0">
      <alignment horizontal="left"/>
    </xf>
    <xf numFmtId="0" fontId="90" fillId="71" borderId="0">
      <alignment horizontal="left"/>
    </xf>
    <xf numFmtId="0" fontId="91" fillId="72" borderId="0" applyNumberFormat="0" applyBorder="0" applyProtection="0">
      <alignment horizontal="left"/>
    </xf>
    <xf numFmtId="0" fontId="92" fillId="0" borderId="0">
      <alignment horizontal="left"/>
    </xf>
    <xf numFmtId="0" fontId="93" fillId="0" borderId="0" applyNumberFormat="0" applyBorder="0" applyProtection="0">
      <alignment horizontal="left"/>
    </xf>
    <xf numFmtId="0" fontId="39" fillId="0" borderId="0">
      <alignment horizontal="left"/>
    </xf>
    <xf numFmtId="0" fontId="83" fillId="0" borderId="0" applyNumberFormat="0" applyBorder="0" applyProtection="0">
      <alignment horizontal="left"/>
    </xf>
    <xf numFmtId="0" fontId="58" fillId="0" borderId="0"/>
    <xf numFmtId="0" fontId="55" fillId="0" borderId="0" applyNumberFormat="0" applyBorder="0" applyProtection="0"/>
    <xf numFmtId="0" fontId="94" fillId="0" borderId="0">
      <alignment horizontal="left"/>
    </xf>
    <xf numFmtId="0" fontId="95" fillId="0" borderId="0" applyNumberFormat="0" applyBorder="0" applyProtection="0">
      <alignment horizontal="left"/>
    </xf>
    <xf numFmtId="0" fontId="92" fillId="0" borderId="0"/>
    <xf numFmtId="0" fontId="93" fillId="0" borderId="0" applyNumberFormat="0" applyBorder="0" applyProtection="0"/>
    <xf numFmtId="0" fontId="92" fillId="0" borderId="0"/>
    <xf numFmtId="0" fontId="93" fillId="0" borderId="0" applyNumberFormat="0" applyBorder="0" applyProtection="0"/>
    <xf numFmtId="0" fontId="96" fillId="45" borderId="91" applyNumberFormat="0" applyAlignment="0" applyProtection="0"/>
    <xf numFmtId="0" fontId="96" fillId="45" borderId="91" applyNumberFormat="0" applyAlignment="0" applyProtection="0"/>
    <xf numFmtId="0" fontId="96" fillId="45" borderId="91" applyNumberFormat="0" applyAlignment="0" applyProtection="0"/>
    <xf numFmtId="0" fontId="97" fillId="0" borderId="96" applyNumberFormat="0" applyFill="0" applyAlignment="0" applyProtection="0"/>
    <xf numFmtId="0" fontId="97" fillId="0" borderId="96" applyNumberFormat="0" applyFill="0" applyAlignment="0" applyProtection="0"/>
    <xf numFmtId="0" fontId="97" fillId="0" borderId="96" applyNumberFormat="0" applyFill="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6" fillId="0" borderId="0"/>
    <xf numFmtId="0" fontId="1" fillId="0" borderId="0"/>
    <xf numFmtId="0" fontId="48" fillId="0" borderId="0"/>
    <xf numFmtId="176" fontId="99" fillId="0" borderId="0"/>
    <xf numFmtId="0" fontId="6" fillId="0" borderId="0"/>
    <xf numFmtId="0" fontId="6" fillId="0" borderId="0"/>
    <xf numFmtId="176" fontId="99"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38" fillId="0" borderId="0"/>
    <xf numFmtId="0" fontId="1" fillId="0" borderId="0"/>
    <xf numFmtId="0" fontId="38" fillId="0" borderId="0"/>
    <xf numFmtId="0" fontId="6" fillId="0" borderId="0"/>
    <xf numFmtId="0" fontId="6" fillId="0" borderId="0"/>
    <xf numFmtId="0" fontId="100" fillId="0" borderId="0"/>
    <xf numFmtId="0" fontId="6" fillId="0" borderId="0"/>
    <xf numFmtId="0" fontId="6" fillId="0" borderId="0"/>
    <xf numFmtId="0" fontId="38" fillId="0" borderId="0"/>
    <xf numFmtId="0" fontId="14" fillId="0" borderId="0"/>
    <xf numFmtId="0" fontId="38" fillId="0" borderId="0"/>
    <xf numFmtId="0" fontId="6" fillId="0" borderId="0"/>
    <xf numFmtId="0" fontId="60" fillId="0" borderId="0"/>
    <xf numFmtId="0" fontId="47" fillId="0" borderId="0"/>
    <xf numFmtId="0" fontId="6" fillId="0" borderId="0"/>
    <xf numFmtId="0" fontId="42" fillId="0" borderId="0"/>
    <xf numFmtId="0" fontId="60" fillId="0" borderId="0"/>
    <xf numFmtId="0" fontId="6" fillId="0" borderId="0"/>
    <xf numFmtId="0" fontId="42" fillId="0" borderId="0"/>
    <xf numFmtId="0" fontId="6" fillId="0" borderId="0"/>
    <xf numFmtId="0" fontId="42"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xf numFmtId="0" fontId="1" fillId="0" borderId="0"/>
    <xf numFmtId="0" fontId="6" fillId="0" borderId="0"/>
    <xf numFmtId="0" fontId="6" fillId="0" borderId="0" applyNumberFormat="0" applyFill="0" applyBorder="0" applyAlignment="0" applyProtection="0"/>
    <xf numFmtId="0" fontId="47" fillId="0" borderId="0" applyNumberFormat="0" applyFont="0" applyBorder="0" applyProtection="0"/>
    <xf numFmtId="0" fontId="6" fillId="0" borderId="0"/>
    <xf numFmtId="0" fontId="47" fillId="0" borderId="0"/>
    <xf numFmtId="0" fontId="6" fillId="0" borderId="0"/>
    <xf numFmtId="0" fontId="48" fillId="0" borderId="0"/>
    <xf numFmtId="0" fontId="47" fillId="0" borderId="0" applyNumberFormat="0" applyBorder="0" applyProtection="0"/>
    <xf numFmtId="0" fontId="6" fillId="0" borderId="0"/>
    <xf numFmtId="0" fontId="6" fillId="0" borderId="0"/>
    <xf numFmtId="0" fontId="47" fillId="0" borderId="0"/>
    <xf numFmtId="0" fontId="6" fillId="0" borderId="0"/>
    <xf numFmtId="176" fontId="99" fillId="0" borderId="0"/>
    <xf numFmtId="0" fontId="52" fillId="0" borderId="0" applyNumberFormat="0" applyBorder="0" applyProtection="0"/>
    <xf numFmtId="0" fontId="6" fillId="0" borderId="0"/>
    <xf numFmtId="0" fontId="42" fillId="0" borderId="0"/>
    <xf numFmtId="0" fontId="1" fillId="0" borderId="0"/>
    <xf numFmtId="0" fontId="42" fillId="0" borderId="0" applyNumberFormat="0" applyFont="0" applyBorder="0" applyProtection="0"/>
    <xf numFmtId="0" fontId="1" fillId="0" borderId="0"/>
    <xf numFmtId="0" fontId="6" fillId="0" borderId="0"/>
    <xf numFmtId="0" fontId="6" fillId="77" borderId="9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42" fillId="0" borderId="0"/>
    <xf numFmtId="0" fontId="6" fillId="0" borderId="0"/>
    <xf numFmtId="0" fontId="42" fillId="0" borderId="0"/>
    <xf numFmtId="0" fontId="1" fillId="0" borderId="0"/>
    <xf numFmtId="0" fontId="52" fillId="0" borderId="0" applyNumberFormat="0" applyBorder="0" applyProtection="0"/>
    <xf numFmtId="0" fontId="42"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6" fillId="0" borderId="0"/>
    <xf numFmtId="0" fontId="6" fillId="0" borderId="0"/>
    <xf numFmtId="0" fontId="48" fillId="0" borderId="0"/>
    <xf numFmtId="0" fontId="42" fillId="0" borderId="0" applyNumberFormat="0" applyBorder="0" applyProtection="0"/>
    <xf numFmtId="0" fontId="42" fillId="0" borderId="0" applyNumberFormat="0" applyFont="0" applyBorder="0" applyProtection="0"/>
    <xf numFmtId="0" fontId="38" fillId="0" borderId="0"/>
    <xf numFmtId="176" fontId="6" fillId="0" borderId="0"/>
    <xf numFmtId="0" fontId="6" fillId="0" borderId="0"/>
    <xf numFmtId="0" fontId="48" fillId="0" borderId="0"/>
    <xf numFmtId="0" fontId="1" fillId="0" borderId="0"/>
    <xf numFmtId="0" fontId="100" fillId="0" borderId="0"/>
    <xf numFmtId="0" fontId="1" fillId="0" borderId="0"/>
    <xf numFmtId="0" fontId="100" fillId="0" borderId="0"/>
    <xf numFmtId="0" fontId="1" fillId="0" borderId="0"/>
    <xf numFmtId="0" fontId="1" fillId="0" borderId="0"/>
    <xf numFmtId="0" fontId="1"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6"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6" fillId="0" borderId="0"/>
    <xf numFmtId="0" fontId="14" fillId="0" borderId="0"/>
    <xf numFmtId="0" fontId="6" fillId="0" borderId="0"/>
    <xf numFmtId="0" fontId="6" fillId="0" borderId="0"/>
    <xf numFmtId="0" fontId="52" fillId="0" borderId="0" applyNumberFormat="0" applyBorder="0" applyProtection="0"/>
    <xf numFmtId="0" fontId="6" fillId="0" borderId="0"/>
    <xf numFmtId="0" fontId="1" fillId="0" borderId="0"/>
    <xf numFmtId="0" fontId="42" fillId="0" borderId="0" applyNumberFormat="0" applyFont="0" applyBorder="0" applyProtection="0"/>
    <xf numFmtId="0" fontId="48" fillId="0" borderId="0"/>
    <xf numFmtId="0" fontId="1" fillId="0" borderId="0"/>
    <xf numFmtId="0" fontId="1" fillId="0" borderId="0"/>
    <xf numFmtId="0" fontId="1" fillId="0" borderId="0"/>
    <xf numFmtId="0" fontId="42" fillId="0" borderId="0" applyNumberFormat="0" applyFont="0" applyBorder="0" applyProtection="0"/>
    <xf numFmtId="0" fontId="1" fillId="0" borderId="0"/>
    <xf numFmtId="0" fontId="102" fillId="0" borderId="0"/>
    <xf numFmtId="0" fontId="6" fillId="0" borderId="0" applyBorder="0" applyProtection="0"/>
    <xf numFmtId="0" fontId="48" fillId="0" borderId="0"/>
    <xf numFmtId="0" fontId="42" fillId="0" borderId="0"/>
    <xf numFmtId="0" fontId="1" fillId="0" borderId="0"/>
    <xf numFmtId="0" fontId="1" fillId="0" borderId="0"/>
    <xf numFmtId="0" fontId="1" fillId="0" borderId="0"/>
    <xf numFmtId="0" fontId="103" fillId="0" borderId="0"/>
    <xf numFmtId="0" fontId="1" fillId="0" borderId="0"/>
    <xf numFmtId="0" fontId="1" fillId="0" borderId="0"/>
    <xf numFmtId="0" fontId="6" fillId="0" borderId="0"/>
    <xf numFmtId="0" fontId="6" fillId="0" borderId="0"/>
    <xf numFmtId="0" fontId="100" fillId="0" borderId="0"/>
    <xf numFmtId="0" fontId="100" fillId="0" borderId="0"/>
    <xf numFmtId="0" fontId="6" fillId="0" borderId="0"/>
    <xf numFmtId="0" fontId="6" fillId="0" borderId="0" applyBorder="0" applyProtection="0"/>
    <xf numFmtId="0" fontId="100" fillId="0" borderId="0"/>
    <xf numFmtId="0" fontId="1" fillId="0" borderId="0"/>
    <xf numFmtId="0" fontId="100" fillId="0" borderId="0"/>
    <xf numFmtId="0" fontId="6" fillId="0" borderId="0"/>
    <xf numFmtId="0" fontId="100" fillId="0" borderId="0"/>
    <xf numFmtId="0" fontId="53" fillId="0" borderId="0" applyNumberFormat="0" applyBorder="0" applyProtection="0"/>
    <xf numFmtId="0" fontId="103"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alignment vertical="center"/>
    </xf>
    <xf numFmtId="0" fontId="52" fillId="0" borderId="0" applyNumberFormat="0" applyBorder="0" applyProtection="0"/>
    <xf numFmtId="0" fontId="1" fillId="0" borderId="0"/>
    <xf numFmtId="0" fontId="53" fillId="0" borderId="0" applyNumberFormat="0" applyBorder="0" applyProtection="0"/>
    <xf numFmtId="0" fontId="1" fillId="0" borderId="0"/>
    <xf numFmtId="0" fontId="1" fillId="0" borderId="0"/>
    <xf numFmtId="0" fontId="14" fillId="0" borderId="0"/>
    <xf numFmtId="0" fontId="1" fillId="0" borderId="0"/>
    <xf numFmtId="0" fontId="52" fillId="0" borderId="0" applyNumberFormat="0" applyBorder="0" applyProtection="0"/>
    <xf numFmtId="0" fontId="1" fillId="0" borderId="0"/>
    <xf numFmtId="0" fontId="6" fillId="0" borderId="0"/>
    <xf numFmtId="0" fontId="6" fillId="0" borderId="0"/>
    <xf numFmtId="0" fontId="1" fillId="0" borderId="0"/>
    <xf numFmtId="0" fontId="1" fillId="0" borderId="0"/>
    <xf numFmtId="0" fontId="38" fillId="0" borderId="0"/>
    <xf numFmtId="0" fontId="1" fillId="0" borderId="0"/>
    <xf numFmtId="0" fontId="1" fillId="0" borderId="0"/>
    <xf numFmtId="0" fontId="48" fillId="0" borderId="0"/>
    <xf numFmtId="0" fontId="52" fillId="0" borderId="0" applyNumberFormat="0" applyBorder="0" applyProtection="0"/>
    <xf numFmtId="0" fontId="60" fillId="78" borderId="97" applyNumberFormat="0" applyFont="0" applyAlignment="0" applyProtection="0"/>
    <xf numFmtId="0" fontId="6" fillId="78" borderId="97" applyNumberFormat="0" applyFont="0" applyAlignment="0" applyProtection="0"/>
    <xf numFmtId="0" fontId="48" fillId="9" borderId="84" applyNumberFormat="0" applyFont="0" applyAlignment="0" applyProtection="0"/>
    <xf numFmtId="0" fontId="60" fillId="9" borderId="84" applyNumberFormat="0" applyFont="0" applyAlignment="0" applyProtection="0"/>
    <xf numFmtId="0" fontId="60" fillId="78" borderId="97" applyNumberFormat="0" applyFont="0" applyAlignment="0" applyProtection="0"/>
    <xf numFmtId="0" fontId="42" fillId="79" borderId="98" applyNumberFormat="0" applyFont="0" applyAlignment="0" applyProtection="0"/>
    <xf numFmtId="0" fontId="48" fillId="9" borderId="84" applyNumberFormat="0" applyFont="0" applyAlignment="0" applyProtection="0"/>
    <xf numFmtId="0" fontId="104" fillId="78" borderId="97" applyNumberFormat="0" applyFont="0" applyAlignment="0" applyProtection="0"/>
    <xf numFmtId="0" fontId="60" fillId="78" borderId="97" applyNumberFormat="0" applyFont="0" applyAlignment="0" applyProtection="0"/>
    <xf numFmtId="0" fontId="1" fillId="9" borderId="84" applyNumberFormat="0" applyFont="0" applyAlignment="0" applyProtection="0"/>
    <xf numFmtId="0" fontId="61" fillId="9" borderId="84" applyNumberFormat="0" applyFont="0" applyAlignment="0" applyProtection="0"/>
    <xf numFmtId="0" fontId="48" fillId="9" borderId="84" applyNumberFormat="0" applyFont="0" applyAlignment="0" applyProtection="0"/>
    <xf numFmtId="0" fontId="48" fillId="9" borderId="84" applyNumberFormat="0" applyFont="0" applyAlignment="0" applyProtection="0"/>
    <xf numFmtId="0" fontId="105" fillId="63" borderId="99" applyNumberFormat="0" applyAlignment="0" applyProtection="0"/>
    <xf numFmtId="0" fontId="105" fillId="63" borderId="99" applyNumberFormat="0" applyAlignment="0" applyProtection="0"/>
    <xf numFmtId="0" fontId="105" fillId="63" borderId="99" applyNumberFormat="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48" fillId="0" borderId="0" applyFont="0" applyFill="0" applyBorder="0" applyAlignment="0" applyProtection="0"/>
    <xf numFmtId="9" fontId="102"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7" fillId="0" borderId="0" applyFont="0" applyFill="0" applyBorder="0" applyAlignment="0" applyProtection="0"/>
    <xf numFmtId="9" fontId="60" fillId="0" borderId="0" applyFont="0" applyFill="0" applyBorder="0" applyAlignment="0" applyProtection="0"/>
    <xf numFmtId="9" fontId="3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42" fillId="0" borderId="0" applyFont="0" applyFill="0" applyBorder="0" applyAlignment="0" applyProtection="0"/>
    <xf numFmtId="9" fontId="14"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0" fontId="6" fillId="0" borderId="0"/>
    <xf numFmtId="0" fontId="10" fillId="0" borderId="0">
      <alignment vertical="top"/>
    </xf>
    <xf numFmtId="0" fontId="107" fillId="80" borderId="10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101" applyNumberFormat="0" applyFill="0" applyAlignment="0" applyProtection="0"/>
    <xf numFmtId="0" fontId="109" fillId="0" borderId="101" applyNumberFormat="0" applyFill="0" applyAlignment="0" applyProtection="0"/>
    <xf numFmtId="0" fontId="109" fillId="0" borderId="101"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43" fillId="0" borderId="0" applyNumberFormat="0" applyFill="0" applyBorder="0" applyAlignment="0" applyProtection="0"/>
    <xf numFmtId="0" fontId="71" fillId="0" borderId="129" applyNumberFormat="0" applyFill="0" applyAlignment="0" applyProtection="0"/>
    <xf numFmtId="0" fontId="71" fillId="0" borderId="125" applyNumberFormat="0" applyFill="0" applyAlignment="0" applyProtection="0"/>
    <xf numFmtId="0" fontId="71" fillId="0" borderId="121" applyNumberFormat="0" applyFill="0" applyAlignment="0" applyProtection="0"/>
    <xf numFmtId="0" fontId="71" fillId="0" borderId="126" applyNumberFormat="0" applyFill="0" applyAlignment="0" applyProtection="0"/>
    <xf numFmtId="0" fontId="71" fillId="0" borderId="122" applyNumberFormat="0" applyFill="0" applyAlignment="0" applyProtection="0"/>
    <xf numFmtId="0" fontId="71" fillId="0" borderId="124" applyNumberFormat="0" applyFill="0" applyAlignment="0" applyProtection="0"/>
    <xf numFmtId="0" fontId="71" fillId="0" borderId="121" applyNumberFormat="0" applyFill="0" applyAlignment="0" applyProtection="0"/>
    <xf numFmtId="0" fontId="71" fillId="0" borderId="121" applyNumberFormat="0" applyFill="0" applyAlignment="0" applyProtection="0"/>
    <xf numFmtId="0" fontId="71" fillId="0" borderId="122" applyNumberFormat="0" applyFill="0" applyAlignment="0" applyProtection="0"/>
    <xf numFmtId="0" fontId="71" fillId="0" borderId="122" applyNumberFormat="0" applyFill="0" applyAlignment="0" applyProtection="0"/>
    <xf numFmtId="0" fontId="71" fillId="0" borderId="124" applyNumberFormat="0" applyFill="0" applyAlignment="0" applyProtection="0"/>
    <xf numFmtId="0" fontId="71" fillId="0" borderId="124" applyNumberFormat="0" applyFill="0" applyAlignment="0" applyProtection="0"/>
    <xf numFmtId="0" fontId="71" fillId="0" borderId="126" applyNumberFormat="0" applyFill="0" applyAlignment="0" applyProtection="0"/>
    <xf numFmtId="0" fontId="71" fillId="0" borderId="129" applyNumberFormat="0" applyFill="0" applyAlignment="0" applyProtection="0"/>
    <xf numFmtId="0" fontId="71" fillId="0" borderId="125" applyNumberFormat="0" applyFill="0" applyAlignment="0" applyProtection="0"/>
    <xf numFmtId="0" fontId="71" fillId="0" borderId="125" applyNumberFormat="0" applyFill="0" applyAlignment="0" applyProtection="0"/>
    <xf numFmtId="0" fontId="71" fillId="0" borderId="123" applyNumberFormat="0" applyFill="0" applyAlignment="0" applyProtection="0"/>
    <xf numFmtId="0" fontId="71" fillId="0" borderId="123" applyNumberFormat="0" applyFill="0" applyAlignment="0" applyProtection="0"/>
    <xf numFmtId="0" fontId="71" fillId="0" borderId="120" applyNumberFormat="0" applyFill="0" applyAlignment="0" applyProtection="0"/>
    <xf numFmtId="0" fontId="71" fillId="0" borderId="120" applyNumberFormat="0" applyFill="0" applyAlignment="0" applyProtection="0"/>
    <xf numFmtId="0" fontId="71" fillId="0" borderId="120" applyNumberFormat="0" applyFill="0" applyAlignment="0" applyProtection="0"/>
    <xf numFmtId="0" fontId="71" fillId="0" borderId="123" applyNumberFormat="0" applyFill="0" applyAlignment="0" applyProtection="0"/>
    <xf numFmtId="0" fontId="71" fillId="0" borderId="129" applyNumberFormat="0" applyFill="0" applyAlignment="0" applyProtection="0"/>
    <xf numFmtId="0" fontId="71" fillId="0" borderId="126" applyNumberFormat="0" applyFill="0" applyAlignment="0" applyProtection="0"/>
  </cellStyleXfs>
  <cellXfs count="761">
    <xf numFmtId="0" fontId="0" fillId="0" borderId="0" xfId="0"/>
    <xf numFmtId="0" fontId="4" fillId="2" borderId="0" xfId="2" applyFont="1" applyFill="1"/>
    <xf numFmtId="0" fontId="5" fillId="2" borderId="1" xfId="2" applyFont="1" applyFill="1" applyBorder="1"/>
    <xf numFmtId="0" fontId="7" fillId="2" borderId="4" xfId="3" applyFont="1" applyFill="1" applyBorder="1" applyAlignment="1">
      <alignment horizontal="left" vertical="center"/>
    </xf>
    <xf numFmtId="0" fontId="7" fillId="2" borderId="5"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1" fontId="7" fillId="2" borderId="7" xfId="3" applyNumberFormat="1" applyFont="1" applyFill="1" applyBorder="1" applyAlignment="1">
      <alignment horizontal="center" vertical="center" wrapText="1"/>
    </xf>
    <xf numFmtId="0" fontId="7" fillId="2" borderId="1" xfId="3" applyFont="1" applyFill="1" applyBorder="1" applyAlignment="1">
      <alignment horizontal="left"/>
    </xf>
    <xf numFmtId="3" fontId="7" fillId="2" borderId="8" xfId="3" applyNumberFormat="1" applyFont="1" applyFill="1" applyBorder="1" applyAlignment="1">
      <alignment horizontal="center"/>
    </xf>
    <xf numFmtId="168" fontId="8" fillId="2" borderId="3" xfId="1" applyNumberFormat="1" applyFont="1" applyFill="1" applyBorder="1" applyAlignment="1">
      <alignment horizontal="center"/>
    </xf>
    <xf numFmtId="3" fontId="7" fillId="2" borderId="9" xfId="3" applyNumberFormat="1" applyFont="1" applyFill="1" applyBorder="1" applyAlignment="1">
      <alignment horizontal="center"/>
    </xf>
    <xf numFmtId="169" fontId="8" fillId="2" borderId="3" xfId="3" applyNumberFormat="1" applyFont="1" applyFill="1" applyBorder="1" applyAlignment="1">
      <alignment horizontal="center"/>
    </xf>
    <xf numFmtId="168" fontId="9" fillId="2" borderId="0" xfId="0" applyNumberFormat="1" applyFont="1" applyFill="1" applyBorder="1" applyAlignment="1">
      <alignment horizontal="center"/>
    </xf>
    <xf numFmtId="0" fontId="10" fillId="2" borderId="1" xfId="3" applyFont="1" applyFill="1" applyBorder="1" applyAlignment="1">
      <alignment horizontal="left"/>
    </xf>
    <xf numFmtId="3" fontId="10" fillId="2" borderId="2" xfId="3" applyNumberFormat="1" applyFont="1" applyFill="1" applyBorder="1" applyAlignment="1">
      <alignment horizontal="center"/>
    </xf>
    <xf numFmtId="168" fontId="11" fillId="2" borderId="3" xfId="1" applyNumberFormat="1" applyFont="1" applyFill="1" applyBorder="1" applyAlignment="1">
      <alignment horizontal="center"/>
    </xf>
    <xf numFmtId="3" fontId="10" fillId="2" borderId="0" xfId="3" applyNumberFormat="1" applyFont="1" applyFill="1" applyBorder="1" applyAlignment="1">
      <alignment horizontal="center"/>
    </xf>
    <xf numFmtId="169" fontId="11" fillId="2" borderId="3" xfId="3" applyNumberFormat="1" applyFont="1" applyFill="1" applyBorder="1" applyAlignment="1">
      <alignment horizontal="center"/>
    </xf>
    <xf numFmtId="168" fontId="12" fillId="2" borderId="0" xfId="0" applyNumberFormat="1" applyFont="1" applyFill="1" applyBorder="1" applyAlignment="1">
      <alignment horizontal="center"/>
    </xf>
    <xf numFmtId="0" fontId="10" fillId="2" borderId="10" xfId="3" applyFont="1" applyFill="1" applyBorder="1" applyAlignment="1">
      <alignment horizontal="left"/>
    </xf>
    <xf numFmtId="3" fontId="10" fillId="2" borderId="11" xfId="3" applyNumberFormat="1" applyFont="1" applyFill="1" applyBorder="1" applyAlignment="1">
      <alignment horizontal="center"/>
    </xf>
    <xf numFmtId="168" fontId="11" fillId="2" borderId="12" xfId="1" applyNumberFormat="1" applyFont="1" applyFill="1" applyBorder="1" applyAlignment="1">
      <alignment horizontal="center"/>
    </xf>
    <xf numFmtId="3" fontId="10" fillId="2" borderId="13" xfId="3" applyNumberFormat="1" applyFont="1" applyFill="1" applyBorder="1" applyAlignment="1">
      <alignment horizontal="center"/>
    </xf>
    <xf numFmtId="169" fontId="11" fillId="2" borderId="12" xfId="3" applyNumberFormat="1" applyFont="1" applyFill="1" applyBorder="1" applyAlignment="1">
      <alignment horizontal="center"/>
    </xf>
    <xf numFmtId="168" fontId="12" fillId="2" borderId="13" xfId="0" applyNumberFormat="1" applyFont="1" applyFill="1" applyBorder="1" applyAlignment="1">
      <alignment horizontal="center"/>
    </xf>
    <xf numFmtId="0" fontId="7" fillId="2" borderId="10" xfId="3" applyFont="1" applyFill="1" applyBorder="1" applyAlignment="1">
      <alignment horizontal="left"/>
    </xf>
    <xf numFmtId="3" fontId="7" fillId="2" borderId="11" xfId="3" applyNumberFormat="1" applyFont="1" applyFill="1" applyBorder="1" applyAlignment="1">
      <alignment horizontal="center"/>
    </xf>
    <xf numFmtId="168" fontId="8" fillId="2" borderId="12" xfId="1" applyNumberFormat="1" applyFont="1" applyFill="1" applyBorder="1" applyAlignment="1">
      <alignment horizontal="center"/>
    </xf>
    <xf numFmtId="3" fontId="7" fillId="2" borderId="13" xfId="3" applyNumberFormat="1" applyFont="1" applyFill="1" applyBorder="1" applyAlignment="1">
      <alignment horizontal="center"/>
    </xf>
    <xf numFmtId="169" fontId="8" fillId="2" borderId="12" xfId="3" applyNumberFormat="1" applyFont="1" applyFill="1" applyBorder="1" applyAlignment="1">
      <alignment horizontal="center"/>
    </xf>
    <xf numFmtId="168" fontId="9" fillId="2" borderId="13" xfId="0" applyNumberFormat="1" applyFont="1" applyFill="1" applyBorder="1" applyAlignment="1">
      <alignment horizontal="center"/>
    </xf>
    <xf numFmtId="3" fontId="7" fillId="2" borderId="2" xfId="3" applyNumberFormat="1" applyFont="1" applyFill="1" applyBorder="1" applyAlignment="1">
      <alignment horizontal="center"/>
    </xf>
    <xf numFmtId="3" fontId="7" fillId="2" borderId="0" xfId="3" applyNumberFormat="1" applyFont="1" applyFill="1" applyBorder="1" applyAlignment="1">
      <alignment horizontal="center"/>
    </xf>
    <xf numFmtId="0" fontId="7" fillId="2" borderId="14" xfId="3" applyFont="1" applyFill="1" applyBorder="1" applyAlignment="1">
      <alignment horizontal="left"/>
    </xf>
    <xf numFmtId="3" fontId="7" fillId="2" borderId="15" xfId="3" applyNumberFormat="1" applyFont="1" applyFill="1" applyBorder="1" applyAlignment="1">
      <alignment horizontal="center"/>
    </xf>
    <xf numFmtId="168" fontId="8" fillId="2" borderId="16" xfId="1" applyNumberFormat="1" applyFont="1" applyFill="1" applyBorder="1" applyAlignment="1">
      <alignment horizontal="center"/>
    </xf>
    <xf numFmtId="3" fontId="7" fillId="2" borderId="17" xfId="3" applyNumberFormat="1" applyFont="1" applyFill="1" applyBorder="1" applyAlignment="1">
      <alignment horizontal="center"/>
    </xf>
    <xf numFmtId="169" fontId="8" fillId="2" borderId="16" xfId="3" applyNumberFormat="1" applyFont="1" applyFill="1" applyBorder="1" applyAlignment="1">
      <alignment horizontal="center"/>
    </xf>
    <xf numFmtId="168" fontId="8" fillId="2" borderId="17" xfId="3" applyNumberFormat="1" applyFont="1" applyFill="1" applyBorder="1" applyAlignment="1">
      <alignment horizontal="center"/>
    </xf>
    <xf numFmtId="168" fontId="11" fillId="2" borderId="3" xfId="3" applyNumberFormat="1" applyFont="1" applyFill="1" applyBorder="1" applyAlignment="1">
      <alignment horizontal="center"/>
    </xf>
    <xf numFmtId="168" fontId="11" fillId="2" borderId="18" xfId="3" applyNumberFormat="1" applyFont="1" applyFill="1" applyBorder="1" applyAlignment="1">
      <alignment horizontal="center"/>
    </xf>
    <xf numFmtId="168" fontId="11" fillId="2" borderId="0" xfId="3" applyNumberFormat="1" applyFont="1" applyFill="1" applyBorder="1" applyAlignment="1">
      <alignment horizontal="center"/>
    </xf>
    <xf numFmtId="0" fontId="0" fillId="2" borderId="0" xfId="0" applyFill="1"/>
    <xf numFmtId="3" fontId="0" fillId="2" borderId="0" xfId="0" applyNumberFormat="1" applyFill="1"/>
    <xf numFmtId="169" fontId="0" fillId="2" borderId="0" xfId="0" applyNumberFormat="1" applyFill="1"/>
    <xf numFmtId="0" fontId="13" fillId="2" borderId="0" xfId="0" applyFont="1" applyFill="1"/>
    <xf numFmtId="0" fontId="14" fillId="2" borderId="0" xfId="0" applyFont="1" applyFill="1"/>
    <xf numFmtId="0" fontId="14" fillId="2" borderId="0" xfId="0" applyFont="1" applyFill="1" applyAlignment="1">
      <alignment wrapText="1"/>
    </xf>
    <xf numFmtId="0" fontId="15" fillId="2" borderId="0" xfId="0" applyFont="1" applyFill="1"/>
    <xf numFmtId="0" fontId="16" fillId="2" borderId="0" xfId="0" applyFont="1" applyFill="1"/>
    <xf numFmtId="0" fontId="17" fillId="2" borderId="0" xfId="0" applyFont="1" applyFill="1" applyBorder="1"/>
    <xf numFmtId="0" fontId="16" fillId="2" borderId="0" xfId="0" applyFont="1" applyFill="1" applyBorder="1"/>
    <xf numFmtId="0" fontId="0" fillId="2" borderId="0" xfId="0" applyFill="1" applyBorder="1"/>
    <xf numFmtId="0" fontId="17" fillId="2" borderId="1" xfId="0" applyFont="1" applyFill="1" applyBorder="1"/>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1" xfId="0" applyFont="1" applyFill="1" applyBorder="1" applyAlignment="1">
      <alignment horizontal="center" vertical="center" wrapText="1"/>
    </xf>
    <xf numFmtId="0" fontId="0" fillId="2" borderId="4" xfId="0" applyFill="1" applyBorder="1"/>
    <xf numFmtId="0" fontId="8" fillId="2" borderId="22" xfId="4" applyFont="1" applyFill="1" applyBorder="1" applyAlignment="1">
      <alignment horizontal="center" wrapText="1"/>
    </xf>
    <xf numFmtId="0" fontId="8" fillId="2" borderId="23" xfId="4" applyFont="1" applyFill="1" applyBorder="1" applyAlignment="1">
      <alignment horizontal="center" wrapText="1"/>
    </xf>
    <xf numFmtId="0" fontId="8" fillId="2" borderId="24" xfId="4" applyFont="1" applyFill="1" applyBorder="1" applyAlignment="1">
      <alignment horizontal="center" wrapText="1"/>
    </xf>
    <xf numFmtId="0" fontId="3" fillId="2" borderId="0" xfId="0" applyFont="1" applyFill="1"/>
    <xf numFmtId="0" fontId="7" fillId="2" borderId="1" xfId="4" applyFont="1" applyFill="1" applyBorder="1" applyAlignment="1">
      <alignment horizontal="left"/>
    </xf>
    <xf numFmtId="169" fontId="7" fillId="2" borderId="19" xfId="4" applyNumberFormat="1" applyFont="1" applyFill="1" applyBorder="1" applyAlignment="1">
      <alignment horizontal="center" wrapText="1"/>
    </xf>
    <xf numFmtId="169" fontId="7" fillId="2" borderId="20" xfId="4" applyNumberFormat="1" applyFont="1" applyFill="1" applyBorder="1" applyAlignment="1">
      <alignment horizontal="center"/>
    </xf>
    <xf numFmtId="168" fontId="7" fillId="2" borderId="21" xfId="4" applyNumberFormat="1" applyFont="1" applyFill="1" applyBorder="1" applyAlignment="1">
      <alignment horizontal="center"/>
    </xf>
    <xf numFmtId="0" fontId="10" fillId="2" borderId="1" xfId="4" applyFont="1" applyFill="1" applyBorder="1" applyAlignment="1">
      <alignment horizontal="left"/>
    </xf>
    <xf numFmtId="169" fontId="10" fillId="2" borderId="19" xfId="4" applyNumberFormat="1" applyFont="1" applyFill="1" applyBorder="1" applyAlignment="1">
      <alignment horizontal="center"/>
    </xf>
    <xf numFmtId="169" fontId="10" fillId="2" borderId="20" xfId="4" applyNumberFormat="1" applyFont="1" applyFill="1" applyBorder="1" applyAlignment="1">
      <alignment horizontal="center"/>
    </xf>
    <xf numFmtId="168" fontId="10" fillId="2" borderId="21" xfId="4" applyNumberFormat="1" applyFont="1" applyFill="1" applyBorder="1" applyAlignment="1">
      <alignment horizontal="center"/>
    </xf>
    <xf numFmtId="169" fontId="10" fillId="2" borderId="21" xfId="4" applyNumberFormat="1" applyFont="1" applyFill="1" applyBorder="1" applyAlignment="1">
      <alignment horizontal="center"/>
    </xf>
    <xf numFmtId="0" fontId="10" fillId="2" borderId="10" xfId="4" applyFont="1" applyFill="1" applyBorder="1" applyAlignment="1">
      <alignment horizontal="left"/>
    </xf>
    <xf numFmtId="169" fontId="10" fillId="2" borderId="25" xfId="4" applyNumberFormat="1" applyFont="1" applyFill="1" applyBorder="1" applyAlignment="1">
      <alignment horizontal="center"/>
    </xf>
    <xf numFmtId="169" fontId="10" fillId="2" borderId="26" xfId="4" applyNumberFormat="1" applyFont="1" applyFill="1" applyBorder="1" applyAlignment="1">
      <alignment horizontal="center"/>
    </xf>
    <xf numFmtId="168" fontId="10" fillId="2" borderId="27" xfId="4" applyNumberFormat="1" applyFont="1" applyFill="1" applyBorder="1" applyAlignment="1">
      <alignment horizontal="center"/>
    </xf>
    <xf numFmtId="0" fontId="7" fillId="2" borderId="10" xfId="4" applyFont="1" applyFill="1" applyBorder="1" applyAlignment="1">
      <alignment horizontal="left"/>
    </xf>
    <xf numFmtId="169" fontId="7" fillId="2" borderId="25" xfId="4" applyNumberFormat="1" applyFont="1" applyFill="1" applyBorder="1" applyAlignment="1">
      <alignment horizontal="center"/>
    </xf>
    <xf numFmtId="169" fontId="7" fillId="2" borderId="26" xfId="4" applyNumberFormat="1" applyFont="1" applyFill="1" applyBorder="1" applyAlignment="1">
      <alignment horizontal="center"/>
    </xf>
    <xf numFmtId="168" fontId="7" fillId="2" borderId="27" xfId="4" applyNumberFormat="1" applyFont="1" applyFill="1" applyBorder="1" applyAlignment="1">
      <alignment horizontal="center"/>
    </xf>
    <xf numFmtId="169" fontId="7" fillId="2" borderId="19" xfId="4" applyNumberFormat="1" applyFont="1" applyFill="1" applyBorder="1" applyAlignment="1">
      <alignment horizontal="center"/>
    </xf>
    <xf numFmtId="169" fontId="10" fillId="2" borderId="27" xfId="4" applyNumberFormat="1" applyFont="1" applyFill="1" applyBorder="1" applyAlignment="1">
      <alignment horizontal="center"/>
    </xf>
    <xf numFmtId="169" fontId="7" fillId="2" borderId="28" xfId="4" applyNumberFormat="1" applyFont="1" applyFill="1" applyBorder="1" applyAlignment="1">
      <alignment horizontal="center"/>
    </xf>
    <xf numFmtId="168" fontId="7" fillId="2" borderId="29" xfId="4" applyNumberFormat="1" applyFont="1" applyFill="1" applyBorder="1" applyAlignment="1">
      <alignment horizontal="center"/>
    </xf>
    <xf numFmtId="0" fontId="7" fillId="2" borderId="30" xfId="4" applyFont="1" applyFill="1" applyBorder="1" applyAlignment="1">
      <alignment horizontal="left"/>
    </xf>
    <xf numFmtId="169" fontId="7" fillId="2" borderId="31" xfId="4" applyNumberFormat="1" applyFont="1" applyFill="1" applyBorder="1" applyAlignment="1">
      <alignment horizontal="center"/>
    </xf>
    <xf numFmtId="169" fontId="7" fillId="2" borderId="32" xfId="4" applyNumberFormat="1" applyFont="1" applyFill="1" applyBorder="1" applyAlignment="1">
      <alignment horizontal="center"/>
    </xf>
    <xf numFmtId="168" fontId="7" fillId="2" borderId="33" xfId="4" applyNumberFormat="1" applyFont="1" applyFill="1" applyBorder="1" applyAlignment="1">
      <alignment horizontal="center"/>
    </xf>
    <xf numFmtId="169" fontId="7" fillId="2" borderId="35" xfId="4" applyNumberFormat="1" applyFont="1" applyFill="1" applyBorder="1" applyAlignment="1">
      <alignment horizontal="center"/>
    </xf>
    <xf numFmtId="169" fontId="7" fillId="2" borderId="36" xfId="4" applyNumberFormat="1" applyFont="1" applyFill="1" applyBorder="1" applyAlignment="1">
      <alignment horizontal="center"/>
    </xf>
    <xf numFmtId="169" fontId="10" fillId="2" borderId="3" xfId="4" applyNumberFormat="1" applyFont="1" applyFill="1" applyBorder="1" applyAlignment="1">
      <alignment horizontal="center"/>
    </xf>
    <xf numFmtId="169" fontId="10" fillId="2" borderId="12" xfId="4" applyNumberFormat="1" applyFont="1" applyFill="1" applyBorder="1" applyAlignment="1">
      <alignment horizontal="center"/>
    </xf>
    <xf numFmtId="168" fontId="7" fillId="2" borderId="37" xfId="4" applyNumberFormat="1" applyFont="1" applyFill="1" applyBorder="1" applyAlignment="1">
      <alignment horizontal="center"/>
    </xf>
    <xf numFmtId="0" fontId="5" fillId="2" borderId="1" xfId="0" applyFont="1" applyFill="1" applyBorder="1"/>
    <xf numFmtId="0" fontId="7" fillId="2" borderId="4" xfId="4" applyFont="1" applyFill="1" applyBorder="1" applyAlignment="1">
      <alignment horizontal="left" vertical="center"/>
    </xf>
    <xf numFmtId="0" fontId="7" fillId="2" borderId="7" xfId="4" applyFont="1" applyFill="1" applyBorder="1" applyAlignment="1">
      <alignment horizontal="center" vertical="center" wrapText="1"/>
    </xf>
    <xf numFmtId="0" fontId="7" fillId="2" borderId="7" xfId="4" applyFont="1" applyFill="1" applyBorder="1" applyAlignment="1">
      <alignment horizontal="center" vertical="center"/>
    </xf>
    <xf numFmtId="0" fontId="11" fillId="2" borderId="7" xfId="4" applyFont="1" applyFill="1" applyBorder="1" applyAlignment="1">
      <alignment horizontal="center" vertical="center" wrapText="1"/>
    </xf>
    <xf numFmtId="0" fontId="7" fillId="2" borderId="1" xfId="4" applyFont="1" applyFill="1" applyBorder="1" applyAlignment="1">
      <alignment horizontal="left" vertical="center"/>
    </xf>
    <xf numFmtId="3" fontId="10" fillId="2" borderId="38" xfId="5" applyNumberFormat="1" applyFont="1" applyFill="1" applyBorder="1" applyAlignment="1">
      <alignment horizontal="center"/>
    </xf>
    <xf numFmtId="3" fontId="10" fillId="2" borderId="39" xfId="5" applyNumberFormat="1" applyFont="1" applyFill="1" applyBorder="1" applyAlignment="1">
      <alignment horizontal="center"/>
    </xf>
    <xf numFmtId="3" fontId="10" fillId="2" borderId="2" xfId="5" applyNumberFormat="1" applyFont="1" applyFill="1" applyBorder="1" applyAlignment="1">
      <alignment horizontal="center"/>
    </xf>
    <xf numFmtId="3" fontId="10" fillId="2" borderId="0" xfId="5" applyNumberFormat="1" applyFont="1" applyFill="1" applyBorder="1" applyAlignment="1">
      <alignment horizontal="center"/>
    </xf>
    <xf numFmtId="0" fontId="5" fillId="2" borderId="0" xfId="0" applyFont="1" applyFill="1" applyBorder="1"/>
    <xf numFmtId="0" fontId="18" fillId="2" borderId="7" xfId="0" applyFont="1" applyFill="1" applyBorder="1" applyAlignment="1">
      <alignment horizontal="center" vertical="center" wrapText="1"/>
    </xf>
    <xf numFmtId="2" fontId="7" fillId="2" borderId="0" xfId="4" applyNumberFormat="1" applyFont="1" applyFill="1" applyBorder="1" applyAlignment="1">
      <alignment horizontal="center"/>
    </xf>
    <xf numFmtId="3" fontId="7" fillId="2" borderId="0" xfId="4" applyNumberFormat="1" applyFont="1" applyFill="1" applyBorder="1" applyAlignment="1">
      <alignment horizontal="center"/>
    </xf>
    <xf numFmtId="2" fontId="10" fillId="2" borderId="0" xfId="4" applyNumberFormat="1" applyFont="1" applyFill="1" applyBorder="1" applyAlignment="1">
      <alignment horizontal="center"/>
    </xf>
    <xf numFmtId="3" fontId="10" fillId="2" borderId="0" xfId="4" applyNumberFormat="1" applyFont="1" applyFill="1" applyBorder="1" applyAlignment="1">
      <alignment horizontal="center"/>
    </xf>
    <xf numFmtId="2" fontId="10" fillId="2" borderId="13" xfId="4" applyNumberFormat="1" applyFont="1" applyFill="1" applyBorder="1" applyAlignment="1">
      <alignment horizontal="center"/>
    </xf>
    <xf numFmtId="3" fontId="10" fillId="2" borderId="13" xfId="4" applyNumberFormat="1" applyFont="1" applyFill="1" applyBorder="1" applyAlignment="1">
      <alignment horizontal="center"/>
    </xf>
    <xf numFmtId="2" fontId="7" fillId="2" borderId="13" xfId="4" applyNumberFormat="1" applyFont="1" applyFill="1" applyBorder="1" applyAlignment="1">
      <alignment horizontal="center"/>
    </xf>
    <xf numFmtId="3" fontId="7" fillId="2" borderId="13" xfId="4" applyNumberFormat="1" applyFont="1" applyFill="1" applyBorder="1" applyAlignment="1">
      <alignment horizontal="center"/>
    </xf>
    <xf numFmtId="3" fontId="8" fillId="2" borderId="0" xfId="4" applyNumberFormat="1" applyFont="1" applyFill="1" applyBorder="1" applyAlignment="1">
      <alignment horizontal="center"/>
    </xf>
    <xf numFmtId="3" fontId="7" fillId="2" borderId="3" xfId="4" applyNumberFormat="1" applyFont="1" applyFill="1" applyBorder="1" applyAlignment="1">
      <alignment horizontal="center"/>
    </xf>
    <xf numFmtId="0" fontId="2" fillId="2" borderId="0" xfId="0" applyFont="1" applyFill="1"/>
    <xf numFmtId="3" fontId="10" fillId="2" borderId="3" xfId="4" applyNumberFormat="1" applyFont="1" applyFill="1" applyBorder="1" applyAlignment="1">
      <alignment horizontal="center"/>
    </xf>
    <xf numFmtId="3" fontId="10" fillId="2" borderId="12" xfId="4" applyNumberFormat="1" applyFont="1" applyFill="1" applyBorder="1" applyAlignment="1">
      <alignment horizontal="center"/>
    </xf>
    <xf numFmtId="3" fontId="7" fillId="2" borderId="12" xfId="4" applyNumberFormat="1" applyFont="1" applyFill="1" applyBorder="1" applyAlignment="1">
      <alignment horizontal="center"/>
    </xf>
    <xf numFmtId="0" fontId="7" fillId="2" borderId="24" xfId="3" applyFont="1" applyFill="1" applyBorder="1" applyAlignment="1">
      <alignment horizontal="center" vertical="center" wrapText="1"/>
    </xf>
    <xf numFmtId="3" fontId="7" fillId="2" borderId="37" xfId="3" applyNumberFormat="1" applyFont="1" applyFill="1" applyBorder="1" applyAlignment="1">
      <alignment horizontal="center"/>
    </xf>
    <xf numFmtId="3" fontId="10" fillId="2" borderId="21" xfId="3" applyNumberFormat="1" applyFont="1" applyFill="1" applyBorder="1" applyAlignment="1">
      <alignment horizontal="center"/>
    </xf>
    <xf numFmtId="3" fontId="10" fillId="2" borderId="27" xfId="3" applyNumberFormat="1" applyFont="1" applyFill="1" applyBorder="1" applyAlignment="1">
      <alignment horizontal="center"/>
    </xf>
    <xf numFmtId="3" fontId="7" fillId="2" borderId="27" xfId="3" applyNumberFormat="1" applyFont="1" applyFill="1" applyBorder="1" applyAlignment="1">
      <alignment horizontal="center"/>
    </xf>
    <xf numFmtId="3" fontId="7" fillId="2" borderId="21" xfId="3" applyNumberFormat="1" applyFont="1" applyFill="1" applyBorder="1" applyAlignment="1">
      <alignment horizontal="center"/>
    </xf>
    <xf numFmtId="3" fontId="7" fillId="2" borderId="40" xfId="3" applyNumberFormat="1" applyFont="1" applyFill="1" applyBorder="1" applyAlignment="1">
      <alignment horizontal="center"/>
    </xf>
    <xf numFmtId="3" fontId="7" fillId="2" borderId="34" xfId="3" applyNumberFormat="1" applyFont="1" applyFill="1" applyBorder="1" applyAlignment="1">
      <alignment horizontal="center" vertical="center" wrapText="1"/>
    </xf>
    <xf numFmtId="0" fontId="19" fillId="2" borderId="0" xfId="0" applyFont="1" applyFill="1"/>
    <xf numFmtId="0" fontId="5" fillId="2" borderId="4" xfId="0" applyFont="1" applyFill="1" applyBorder="1"/>
    <xf numFmtId="0" fontId="18" fillId="2" borderId="4" xfId="0" applyFont="1" applyFill="1" applyBorder="1" applyAlignment="1">
      <alignment horizontal="center" vertical="center" wrapText="1"/>
    </xf>
    <xf numFmtId="168" fontId="7" fillId="2" borderId="0" xfId="4" applyNumberFormat="1" applyFont="1" applyFill="1" applyBorder="1" applyAlignment="1">
      <alignment horizontal="center"/>
    </xf>
    <xf numFmtId="168" fontId="7" fillId="2" borderId="1" xfId="4" applyNumberFormat="1" applyFont="1" applyFill="1" applyBorder="1" applyAlignment="1">
      <alignment horizontal="center"/>
    </xf>
    <xf numFmtId="168" fontId="10" fillId="2" borderId="0" xfId="4" applyNumberFormat="1" applyFont="1" applyFill="1" applyBorder="1" applyAlignment="1">
      <alignment horizontal="center"/>
    </xf>
    <xf numFmtId="168" fontId="10" fillId="2" borderId="1" xfId="4" applyNumberFormat="1" applyFont="1" applyFill="1" applyBorder="1" applyAlignment="1">
      <alignment horizontal="center"/>
    </xf>
    <xf numFmtId="168" fontId="10" fillId="2" borderId="13" xfId="4" applyNumberFormat="1" applyFont="1" applyFill="1" applyBorder="1" applyAlignment="1">
      <alignment horizontal="center"/>
    </xf>
    <xf numFmtId="168" fontId="10" fillId="2" borderId="10" xfId="4" applyNumberFormat="1" applyFont="1" applyFill="1" applyBorder="1" applyAlignment="1">
      <alignment horizontal="center"/>
    </xf>
    <xf numFmtId="168" fontId="7" fillId="2" borderId="13" xfId="4" applyNumberFormat="1" applyFont="1" applyFill="1" applyBorder="1" applyAlignment="1">
      <alignment horizontal="center"/>
    </xf>
    <xf numFmtId="168" fontId="7" fillId="2" borderId="10" xfId="4" applyNumberFormat="1" applyFont="1" applyFill="1" applyBorder="1" applyAlignment="1">
      <alignment horizontal="center"/>
    </xf>
    <xf numFmtId="1" fontId="7" fillId="2" borderId="6" xfId="3" applyNumberFormat="1" applyFont="1" applyFill="1" applyBorder="1" applyAlignment="1">
      <alignment horizontal="center" vertical="center" wrapText="1"/>
    </xf>
    <xf numFmtId="0" fontId="10" fillId="2" borderId="41" xfId="3" applyFont="1" applyFill="1" applyBorder="1" applyAlignment="1">
      <alignment horizontal="left"/>
    </xf>
    <xf numFmtId="168" fontId="8" fillId="2" borderId="42" xfId="1" applyNumberFormat="1" applyFont="1" applyFill="1" applyBorder="1" applyAlignment="1">
      <alignment horizontal="center"/>
    </xf>
    <xf numFmtId="169" fontId="8" fillId="2" borderId="42" xfId="3" applyNumberFormat="1" applyFont="1" applyFill="1" applyBorder="1" applyAlignment="1">
      <alignment horizontal="center"/>
    </xf>
    <xf numFmtId="168" fontId="9" fillId="2" borderId="42" xfId="0" applyNumberFormat="1" applyFont="1" applyFill="1" applyBorder="1" applyAlignment="1">
      <alignment horizontal="center"/>
    </xf>
    <xf numFmtId="168" fontId="12" fillId="2" borderId="3" xfId="0" applyNumberFormat="1" applyFont="1" applyFill="1" applyBorder="1" applyAlignment="1">
      <alignment horizontal="center"/>
    </xf>
    <xf numFmtId="168" fontId="12" fillId="2" borderId="12" xfId="0" applyNumberFormat="1" applyFont="1" applyFill="1" applyBorder="1" applyAlignment="1">
      <alignment horizontal="center"/>
    </xf>
    <xf numFmtId="168" fontId="9" fillId="2" borderId="12" xfId="0" applyNumberFormat="1" applyFont="1" applyFill="1" applyBorder="1" applyAlignment="1">
      <alignment horizontal="center"/>
    </xf>
    <xf numFmtId="168" fontId="9" fillId="2" borderId="3" xfId="0" applyNumberFormat="1" applyFont="1" applyFill="1" applyBorder="1" applyAlignment="1">
      <alignment horizontal="center"/>
    </xf>
    <xf numFmtId="0" fontId="7" fillId="2" borderId="43" xfId="3" applyFont="1" applyFill="1" applyBorder="1" applyAlignment="1">
      <alignment horizontal="center" vertical="center" wrapText="1"/>
    </xf>
    <xf numFmtId="1" fontId="7" fillId="2" borderId="44" xfId="3" applyNumberFormat="1" applyFont="1" applyFill="1" applyBorder="1" applyAlignment="1">
      <alignment horizontal="center" vertical="center" wrapText="1"/>
    </xf>
    <xf numFmtId="0" fontId="17" fillId="2" borderId="0" xfId="0" applyFont="1" applyFill="1"/>
    <xf numFmtId="0" fontId="7" fillId="2" borderId="45" xfId="4" applyFont="1" applyFill="1" applyBorder="1" applyAlignment="1">
      <alignment horizontal="left" vertical="center"/>
    </xf>
    <xf numFmtId="0" fontId="7" fillId="2" borderId="45" xfId="4" applyFont="1" applyFill="1" applyBorder="1" applyAlignment="1">
      <alignment horizontal="center" vertical="center" wrapText="1"/>
    </xf>
    <xf numFmtId="0" fontId="7" fillId="2" borderId="46" xfId="4" applyFont="1" applyFill="1" applyBorder="1" applyAlignment="1">
      <alignment horizontal="center" vertical="center" wrapText="1"/>
    </xf>
    <xf numFmtId="169" fontId="7" fillId="2" borderId="1" xfId="4" applyNumberFormat="1" applyFont="1" applyFill="1" applyBorder="1" applyAlignment="1">
      <alignment horizontal="center" wrapText="1"/>
    </xf>
    <xf numFmtId="169" fontId="7" fillId="2" borderId="1" xfId="4" applyNumberFormat="1" applyFont="1" applyFill="1" applyBorder="1" applyAlignment="1">
      <alignment horizontal="center"/>
    </xf>
    <xf numFmtId="168" fontId="18" fillId="2" borderId="47" xfId="0" applyNumberFormat="1" applyFont="1" applyFill="1" applyBorder="1" applyAlignment="1">
      <alignment horizontal="center"/>
    </xf>
    <xf numFmtId="169" fontId="10" fillId="2" borderId="1" xfId="4" applyNumberFormat="1" applyFont="1" applyFill="1" applyBorder="1" applyAlignment="1">
      <alignment horizontal="center"/>
    </xf>
    <xf numFmtId="168" fontId="14" fillId="2" borderId="48" xfId="0" applyNumberFormat="1" applyFont="1" applyFill="1" applyBorder="1" applyAlignment="1">
      <alignment horizontal="center"/>
    </xf>
    <xf numFmtId="169" fontId="10" fillId="2" borderId="49" xfId="4" applyNumberFormat="1" applyFont="1" applyFill="1" applyBorder="1" applyAlignment="1">
      <alignment horizontal="center"/>
    </xf>
    <xf numFmtId="169" fontId="10" fillId="2" borderId="10" xfId="4" applyNumberFormat="1" applyFont="1" applyFill="1" applyBorder="1" applyAlignment="1">
      <alignment horizontal="center"/>
    </xf>
    <xf numFmtId="168" fontId="14" fillId="2" borderId="50" xfId="0" applyNumberFormat="1" applyFont="1" applyFill="1" applyBorder="1" applyAlignment="1">
      <alignment horizontal="center"/>
    </xf>
    <xf numFmtId="169" fontId="7" fillId="2" borderId="49" xfId="4" applyNumberFormat="1" applyFont="1" applyFill="1" applyBorder="1" applyAlignment="1">
      <alignment horizontal="center"/>
    </xf>
    <xf numFmtId="169" fontId="7" fillId="2" borderId="10" xfId="4" applyNumberFormat="1" applyFont="1" applyFill="1" applyBorder="1" applyAlignment="1">
      <alignment horizontal="center"/>
    </xf>
    <xf numFmtId="168" fontId="18" fillId="2" borderId="50" xfId="0" applyNumberFormat="1" applyFont="1" applyFill="1" applyBorder="1" applyAlignment="1">
      <alignment horizontal="center"/>
    </xf>
    <xf numFmtId="169" fontId="10" fillId="2" borderId="51" xfId="4" applyNumberFormat="1" applyFont="1" applyFill="1" applyBorder="1" applyAlignment="1">
      <alignment horizontal="center"/>
    </xf>
    <xf numFmtId="169" fontId="7" fillId="2" borderId="51" xfId="4" applyNumberFormat="1" applyFont="1" applyFill="1" applyBorder="1" applyAlignment="1">
      <alignment horizontal="center"/>
    </xf>
    <xf numFmtId="168" fontId="18" fillId="2" borderId="48" xfId="0" applyNumberFormat="1" applyFont="1" applyFill="1" applyBorder="1" applyAlignment="1">
      <alignment horizontal="center"/>
    </xf>
    <xf numFmtId="169" fontId="10" fillId="2" borderId="48" xfId="4" applyNumberFormat="1" applyFont="1" applyFill="1" applyBorder="1" applyAlignment="1">
      <alignment horizontal="center"/>
    </xf>
    <xf numFmtId="169" fontId="10" fillId="2" borderId="50" xfId="4" applyNumberFormat="1" applyFont="1" applyFill="1" applyBorder="1" applyAlignment="1">
      <alignment horizontal="center"/>
    </xf>
    <xf numFmtId="169" fontId="7" fillId="2" borderId="52" xfId="4" applyNumberFormat="1" applyFont="1" applyFill="1" applyBorder="1" applyAlignment="1">
      <alignment horizontal="center"/>
    </xf>
    <xf numFmtId="169" fontId="7" fillId="2" borderId="53" xfId="4" applyNumberFormat="1" applyFont="1" applyFill="1" applyBorder="1" applyAlignment="1">
      <alignment horizontal="center"/>
    </xf>
    <xf numFmtId="0" fontId="7" fillId="2" borderId="54" xfId="4" applyFont="1" applyFill="1" applyBorder="1" applyAlignment="1">
      <alignment horizontal="left"/>
    </xf>
    <xf numFmtId="169" fontId="7" fillId="2" borderId="55" xfId="4" applyNumberFormat="1" applyFont="1" applyFill="1" applyBorder="1" applyAlignment="1">
      <alignment horizontal="center"/>
    </xf>
    <xf numFmtId="168" fontId="18" fillId="2" borderId="56" xfId="0" applyNumberFormat="1" applyFont="1" applyFill="1" applyBorder="1" applyAlignment="1">
      <alignment horizontal="center"/>
    </xf>
    <xf numFmtId="0" fontId="7" fillId="2" borderId="44" xfId="4" applyFont="1" applyFill="1" applyBorder="1" applyAlignment="1">
      <alignment horizontal="center" vertical="center" wrapText="1"/>
    </xf>
    <xf numFmtId="0" fontId="7" fillId="2" borderId="58" xfId="4" applyFont="1" applyFill="1" applyBorder="1" applyAlignment="1">
      <alignment horizontal="center" vertical="center" wrapText="1"/>
    </xf>
    <xf numFmtId="169" fontId="7" fillId="2" borderId="57" xfId="4" applyNumberFormat="1" applyFont="1" applyFill="1" applyBorder="1" applyAlignment="1">
      <alignment horizontal="center"/>
    </xf>
    <xf numFmtId="169" fontId="10" fillId="2" borderId="57" xfId="4" applyNumberFormat="1" applyFont="1" applyFill="1" applyBorder="1" applyAlignment="1">
      <alignment horizontal="center"/>
    </xf>
    <xf numFmtId="169" fontId="10" fillId="2" borderId="59" xfId="4" applyNumberFormat="1" applyFont="1" applyFill="1" applyBorder="1" applyAlignment="1">
      <alignment horizontal="center"/>
    </xf>
    <xf numFmtId="169" fontId="7" fillId="2" borderId="59" xfId="4" applyNumberFormat="1" applyFont="1" applyFill="1" applyBorder="1" applyAlignment="1">
      <alignment horizontal="center"/>
    </xf>
    <xf numFmtId="169" fontId="7" fillId="2" borderId="60" xfId="4" applyNumberFormat="1" applyFont="1" applyFill="1" applyBorder="1" applyAlignment="1">
      <alignment horizontal="center"/>
    </xf>
    <xf numFmtId="169" fontId="7" fillId="2" borderId="61" xfId="4" applyNumberFormat="1" applyFont="1" applyFill="1" applyBorder="1" applyAlignment="1">
      <alignment horizontal="center"/>
    </xf>
    <xf numFmtId="169" fontId="7" fillId="2" borderId="57" xfId="7" applyNumberFormat="1" applyFont="1" applyFill="1" applyBorder="1" applyAlignment="1">
      <alignment horizontal="center"/>
    </xf>
    <xf numFmtId="169" fontId="10" fillId="2" borderId="57" xfId="7" applyNumberFormat="1" applyFont="1" applyFill="1" applyBorder="1" applyAlignment="1">
      <alignment horizontal="center"/>
    </xf>
    <xf numFmtId="169" fontId="10" fillId="2" borderId="59" xfId="7" applyNumberFormat="1" applyFont="1" applyFill="1" applyBorder="1" applyAlignment="1">
      <alignment horizontal="center"/>
    </xf>
    <xf numFmtId="169" fontId="7" fillId="2" borderId="59" xfId="7" applyNumberFormat="1" applyFont="1" applyFill="1" applyBorder="1" applyAlignment="1">
      <alignment horizontal="center"/>
    </xf>
    <xf numFmtId="169" fontId="7" fillId="2" borderId="61" xfId="7" applyNumberFormat="1" applyFont="1" applyFill="1" applyBorder="1" applyAlignment="1">
      <alignment horizontal="center"/>
    </xf>
    <xf numFmtId="168" fontId="18" fillId="2" borderId="57" xfId="0" applyNumberFormat="1" applyFont="1" applyFill="1" applyBorder="1" applyAlignment="1">
      <alignment horizontal="center"/>
    </xf>
    <xf numFmtId="168" fontId="14" fillId="2" borderId="57" xfId="0" applyNumberFormat="1" applyFont="1" applyFill="1" applyBorder="1" applyAlignment="1">
      <alignment horizontal="center"/>
    </xf>
    <xf numFmtId="168" fontId="14" fillId="2" borderId="59" xfId="0" applyNumberFormat="1" applyFont="1" applyFill="1" applyBorder="1" applyAlignment="1">
      <alignment horizontal="center"/>
    </xf>
    <xf numFmtId="168" fontId="18" fillId="2" borderId="59" xfId="0" applyNumberFormat="1" applyFont="1" applyFill="1" applyBorder="1" applyAlignment="1">
      <alignment horizontal="center"/>
    </xf>
    <xf numFmtId="168" fontId="18" fillId="2" borderId="61" xfId="0" applyNumberFormat="1" applyFont="1" applyFill="1" applyBorder="1" applyAlignment="1">
      <alignment horizontal="center"/>
    </xf>
    <xf numFmtId="169" fontId="7" fillId="2" borderId="64" xfId="4" applyNumberFormat="1" applyFont="1" applyFill="1" applyBorder="1" applyAlignment="1">
      <alignment horizontal="center" wrapText="1"/>
    </xf>
    <xf numFmtId="169" fontId="7" fillId="2" borderId="65" xfId="4" applyNumberFormat="1" applyFont="1" applyFill="1" applyBorder="1" applyAlignment="1">
      <alignment horizontal="center"/>
    </xf>
    <xf numFmtId="169" fontId="10" fillId="2" borderId="66" xfId="4" applyNumberFormat="1" applyFont="1" applyFill="1" applyBorder="1" applyAlignment="1">
      <alignment horizontal="center"/>
    </xf>
    <xf numFmtId="169" fontId="10" fillId="2" borderId="67" xfId="4" applyNumberFormat="1" applyFont="1" applyFill="1" applyBorder="1" applyAlignment="1">
      <alignment horizontal="center"/>
    </xf>
    <xf numFmtId="169" fontId="7" fillId="2" borderId="67" xfId="4" applyNumberFormat="1" applyFont="1" applyFill="1" applyBorder="1" applyAlignment="1">
      <alignment horizontal="center"/>
    </xf>
    <xf numFmtId="169" fontId="7" fillId="2" borderId="66" xfId="4" applyNumberFormat="1" applyFont="1" applyFill="1" applyBorder="1" applyAlignment="1">
      <alignment horizontal="center"/>
    </xf>
    <xf numFmtId="169" fontId="7" fillId="2" borderId="68" xfId="4" applyNumberFormat="1" applyFont="1" applyFill="1" applyBorder="1" applyAlignment="1">
      <alignment horizontal="center"/>
    </xf>
    <xf numFmtId="169" fontId="7" fillId="2" borderId="69" xfId="4" applyNumberFormat="1" applyFont="1" applyFill="1" applyBorder="1" applyAlignment="1">
      <alignment horizontal="center"/>
    </xf>
    <xf numFmtId="169" fontId="7" fillId="2" borderId="64" xfId="4" applyNumberFormat="1" applyFont="1" applyFill="1" applyBorder="1" applyAlignment="1">
      <alignment horizontal="center"/>
    </xf>
    <xf numFmtId="169" fontId="7" fillId="2" borderId="65" xfId="7" applyNumberFormat="1" applyFont="1" applyFill="1" applyBorder="1" applyAlignment="1">
      <alignment horizontal="center"/>
    </xf>
    <xf numFmtId="168" fontId="18" fillId="2" borderId="64" xfId="0" applyNumberFormat="1" applyFont="1" applyFill="1" applyBorder="1" applyAlignment="1">
      <alignment horizontal="center"/>
    </xf>
    <xf numFmtId="168" fontId="18" fillId="2" borderId="65" xfId="0" applyNumberFormat="1" applyFont="1" applyFill="1" applyBorder="1" applyAlignment="1">
      <alignment horizontal="center"/>
    </xf>
    <xf numFmtId="168" fontId="14" fillId="2" borderId="66" xfId="0" applyNumberFormat="1" applyFont="1" applyFill="1" applyBorder="1" applyAlignment="1">
      <alignment horizontal="center"/>
    </xf>
    <xf numFmtId="168" fontId="14" fillId="2" borderId="67" xfId="0" applyNumberFormat="1" applyFont="1" applyFill="1" applyBorder="1" applyAlignment="1">
      <alignment horizontal="center"/>
    </xf>
    <xf numFmtId="168" fontId="18" fillId="2" borderId="67" xfId="0" applyNumberFormat="1" applyFont="1" applyFill="1" applyBorder="1" applyAlignment="1">
      <alignment horizontal="center"/>
    </xf>
    <xf numFmtId="168" fontId="18" fillId="2" borderId="66" xfId="0" applyNumberFormat="1" applyFont="1" applyFill="1" applyBorder="1" applyAlignment="1">
      <alignment horizontal="center"/>
    </xf>
    <xf numFmtId="168" fontId="18" fillId="2" borderId="69" xfId="0" applyNumberFormat="1" applyFont="1" applyFill="1" applyBorder="1" applyAlignment="1">
      <alignment horizontal="center"/>
    </xf>
    <xf numFmtId="0" fontId="15" fillId="2" borderId="0" xfId="0" applyFont="1" applyFill="1" applyBorder="1"/>
    <xf numFmtId="0" fontId="7" fillId="2" borderId="45" xfId="3" applyFont="1" applyFill="1" applyBorder="1" applyAlignment="1">
      <alignment horizontal="left" vertical="center"/>
    </xf>
    <xf numFmtId="0" fontId="18"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3" fontId="14" fillId="2" borderId="2" xfId="0" applyNumberFormat="1" applyFont="1" applyFill="1" applyBorder="1" applyAlignment="1">
      <alignment horizontal="center"/>
    </xf>
    <xf numFmtId="3" fontId="14" fillId="2" borderId="0" xfId="0" applyNumberFormat="1" applyFont="1" applyFill="1" applyBorder="1" applyAlignment="1">
      <alignment horizontal="center"/>
    </xf>
    <xf numFmtId="3" fontId="14" fillId="2" borderId="21" xfId="0" applyNumberFormat="1" applyFont="1" applyFill="1" applyBorder="1" applyAlignment="1">
      <alignment horizontal="center"/>
    </xf>
    <xf numFmtId="0" fontId="21" fillId="2" borderId="0" xfId="0" applyFont="1" applyFill="1"/>
    <xf numFmtId="3" fontId="18" fillId="2" borderId="15" xfId="0" applyNumberFormat="1" applyFont="1" applyFill="1" applyBorder="1" applyAlignment="1">
      <alignment horizontal="center"/>
    </xf>
    <xf numFmtId="3" fontId="18" fillId="2" borderId="17" xfId="0" applyNumberFormat="1" applyFont="1" applyFill="1" applyBorder="1" applyAlignment="1">
      <alignment horizontal="center"/>
    </xf>
    <xf numFmtId="3" fontId="18" fillId="2" borderId="40" xfId="0" applyNumberFormat="1" applyFont="1" applyFill="1" applyBorder="1" applyAlignment="1">
      <alignment horizontal="center"/>
    </xf>
    <xf numFmtId="0" fontId="0" fillId="2" borderId="0" xfId="0" applyFont="1" applyFill="1"/>
    <xf numFmtId="0" fontId="12" fillId="2" borderId="3" xfId="0" applyFont="1" applyFill="1" applyBorder="1" applyAlignment="1">
      <alignment horizontal="center"/>
    </xf>
    <xf numFmtId="0" fontId="12" fillId="2" borderId="0" xfId="0" applyFont="1" applyFill="1" applyBorder="1" applyAlignment="1">
      <alignment horizontal="center"/>
    </xf>
    <xf numFmtId="3" fontId="18" fillId="2" borderId="2" xfId="0" applyNumberFormat="1" applyFont="1" applyFill="1" applyBorder="1" applyAlignment="1">
      <alignment horizontal="center"/>
    </xf>
    <xf numFmtId="3" fontId="14" fillId="2" borderId="3" xfId="0" applyNumberFormat="1" applyFont="1" applyFill="1" applyBorder="1" applyAlignment="1">
      <alignment horizontal="center"/>
    </xf>
    <xf numFmtId="3" fontId="18" fillId="2" borderId="0" xfId="0" applyNumberFormat="1" applyFont="1" applyFill="1" applyBorder="1" applyAlignment="1">
      <alignment horizontal="center"/>
    </xf>
    <xf numFmtId="3" fontId="18" fillId="2" borderId="21" xfId="0" applyNumberFormat="1" applyFont="1" applyFill="1" applyBorder="1" applyAlignment="1">
      <alignment horizontal="center"/>
    </xf>
    <xf numFmtId="168" fontId="9" fillId="2" borderId="16" xfId="0" applyNumberFormat="1" applyFont="1" applyFill="1" applyBorder="1" applyAlignment="1">
      <alignment horizontal="center"/>
    </xf>
    <xf numFmtId="168" fontId="9" fillId="2" borderId="17" xfId="0" applyNumberFormat="1" applyFont="1" applyFill="1" applyBorder="1" applyAlignment="1">
      <alignment horizontal="center"/>
    </xf>
    <xf numFmtId="0" fontId="22" fillId="2" borderId="0" xfId="0" applyFont="1" applyFill="1" applyBorder="1"/>
    <xf numFmtId="0" fontId="22" fillId="2" borderId="1" xfId="0" applyFont="1" applyFill="1" applyBorder="1"/>
    <xf numFmtId="0" fontId="18" fillId="2" borderId="0" xfId="0" applyFont="1" applyFill="1" applyBorder="1" applyAlignment="1">
      <alignment horizontal="center"/>
    </xf>
    <xf numFmtId="0" fontId="7" fillId="2" borderId="44" xfId="4" applyFont="1" applyFill="1" applyBorder="1" applyAlignment="1">
      <alignment horizontal="center" vertical="center"/>
    </xf>
    <xf numFmtId="0" fontId="8" fillId="2" borderId="6" xfId="4" applyFont="1" applyFill="1" applyBorder="1" applyAlignment="1">
      <alignment horizontal="center" vertical="center"/>
    </xf>
    <xf numFmtId="168" fontId="11" fillId="2" borderId="3" xfId="4" applyNumberFormat="1" applyFont="1" applyFill="1" applyBorder="1" applyAlignment="1">
      <alignment horizontal="center"/>
    </xf>
    <xf numFmtId="169" fontId="11" fillId="2" borderId="3" xfId="4" applyNumberFormat="1" applyFont="1" applyFill="1" applyBorder="1" applyAlignment="1">
      <alignment horizontal="center"/>
    </xf>
    <xf numFmtId="168" fontId="8" fillId="2" borderId="3" xfId="4" applyNumberFormat="1" applyFont="1" applyFill="1" applyBorder="1" applyAlignment="1">
      <alignment horizontal="center"/>
    </xf>
    <xf numFmtId="169" fontId="8" fillId="2" borderId="3" xfId="4" applyNumberFormat="1" applyFont="1" applyFill="1" applyBorder="1" applyAlignment="1">
      <alignment horizontal="center"/>
    </xf>
    <xf numFmtId="0" fontId="14" fillId="2" borderId="44" xfId="0" applyFont="1" applyFill="1" applyBorder="1"/>
    <xf numFmtId="0" fontId="14" fillId="2" borderId="45" xfId="0" applyFont="1" applyFill="1" applyBorder="1"/>
    <xf numFmtId="0" fontId="18" fillId="2" borderId="44" xfId="0" applyFont="1" applyFill="1" applyBorder="1" applyAlignment="1">
      <alignment horizontal="center"/>
    </xf>
    <xf numFmtId="0" fontId="18" fillId="2" borderId="70" xfId="0" applyFont="1" applyFill="1" applyBorder="1" applyAlignment="1">
      <alignment horizontal="center" vertical="center"/>
    </xf>
    <xf numFmtId="0" fontId="18" fillId="2" borderId="71" xfId="0" applyFont="1" applyFill="1" applyBorder="1" applyAlignment="1">
      <alignment vertical="center"/>
    </xf>
    <xf numFmtId="3" fontId="14" fillId="2" borderId="70" xfId="0" applyNumberFormat="1" applyFont="1" applyFill="1" applyBorder="1" applyAlignment="1">
      <alignment horizontal="center" vertical="center"/>
    </xf>
    <xf numFmtId="0" fontId="18" fillId="2" borderId="1" xfId="0" applyFont="1" applyFill="1" applyBorder="1" applyAlignment="1">
      <alignment vertical="center"/>
    </xf>
    <xf numFmtId="3" fontId="14" fillId="2" borderId="0" xfId="0" applyNumberFormat="1" applyFont="1" applyFill="1" applyBorder="1" applyAlignment="1">
      <alignment horizontal="center" vertical="center"/>
    </xf>
    <xf numFmtId="0" fontId="18" fillId="2" borderId="14" xfId="0" applyFont="1" applyFill="1" applyBorder="1" applyAlignment="1">
      <alignment vertical="center"/>
    </xf>
    <xf numFmtId="3" fontId="14" fillId="2" borderId="17" xfId="0" applyNumberFormat="1" applyFont="1" applyFill="1" applyBorder="1" applyAlignment="1">
      <alignment horizontal="center" vertical="center"/>
    </xf>
    <xf numFmtId="0" fontId="18" fillId="2" borderId="0" xfId="0" applyFont="1" applyFill="1" applyAlignment="1">
      <alignment horizontal="center" vertical="center" wrapText="1"/>
    </xf>
    <xf numFmtId="3" fontId="14" fillId="2" borderId="0" xfId="0" applyNumberFormat="1" applyFont="1" applyFill="1" applyAlignment="1">
      <alignment horizontal="center" vertical="center"/>
    </xf>
    <xf numFmtId="3" fontId="7" fillId="2" borderId="16" xfId="3" applyNumberFormat="1" applyFont="1" applyFill="1" applyBorder="1" applyAlignment="1">
      <alignment horizontal="center"/>
    </xf>
    <xf numFmtId="3" fontId="7" fillId="2" borderId="72" xfId="3" applyNumberFormat="1" applyFont="1" applyFill="1" applyBorder="1" applyAlignment="1">
      <alignment horizontal="center" vertical="center" wrapText="1"/>
    </xf>
    <xf numFmtId="3" fontId="7" fillId="2" borderId="73" xfId="3" applyNumberFormat="1" applyFont="1" applyFill="1" applyBorder="1" applyAlignment="1">
      <alignment horizontal="center" vertical="center" wrapText="1"/>
    </xf>
    <xf numFmtId="0" fontId="7" fillId="2" borderId="44" xfId="3" applyFont="1" applyFill="1" applyBorder="1" applyAlignment="1">
      <alignment horizontal="center" vertical="center" wrapText="1"/>
    </xf>
    <xf numFmtId="3" fontId="7" fillId="2" borderId="18" xfId="3" applyNumberFormat="1" applyFont="1" applyFill="1" applyBorder="1" applyAlignment="1">
      <alignment horizontal="center" vertical="center" wrapText="1"/>
    </xf>
    <xf numFmtId="169" fontId="7" fillId="2" borderId="16" xfId="3" applyNumberFormat="1" applyFont="1" applyFill="1" applyBorder="1" applyAlignment="1">
      <alignment horizontal="center"/>
    </xf>
    <xf numFmtId="0" fontId="8" fillId="2" borderId="6" xfId="3" applyFont="1" applyFill="1" applyBorder="1" applyAlignment="1">
      <alignment horizontal="center" vertical="center" wrapText="1"/>
    </xf>
    <xf numFmtId="0" fontId="7" fillId="2" borderId="45" xfId="3" applyFont="1" applyFill="1" applyBorder="1" applyAlignment="1">
      <alignment horizontal="center" vertical="center" wrapText="1"/>
    </xf>
    <xf numFmtId="0" fontId="7" fillId="2" borderId="44" xfId="3" applyFont="1" applyFill="1" applyBorder="1" applyAlignment="1">
      <alignment horizontal="center" vertical="center" wrapText="1"/>
    </xf>
    <xf numFmtId="0" fontId="18" fillId="2" borderId="0" xfId="0" applyFont="1" applyFill="1"/>
    <xf numFmtId="0" fontId="4" fillId="2" borderId="0" xfId="0" applyFont="1" applyFill="1"/>
    <xf numFmtId="0" fontId="14" fillId="2" borderId="45" xfId="0" applyFont="1" applyFill="1" applyBorder="1" applyAlignment="1">
      <alignment horizontal="center" vertical="center"/>
    </xf>
    <xf numFmtId="0" fontId="18" fillId="2" borderId="44" xfId="0" applyFont="1" applyFill="1" applyBorder="1" applyAlignment="1">
      <alignment horizontal="center" vertical="center"/>
    </xf>
    <xf numFmtId="170" fontId="23" fillId="2" borderId="0" xfId="7" applyNumberFormat="1" applyFont="1" applyFill="1" applyBorder="1" applyAlignment="1">
      <alignment horizontal="right" vertical="top"/>
    </xf>
    <xf numFmtId="0" fontId="18" fillId="2" borderId="1" xfId="0" applyFont="1" applyFill="1" applyBorder="1" applyAlignment="1">
      <alignment horizontal="left" vertical="center"/>
    </xf>
    <xf numFmtId="168" fontId="14" fillId="2" borderId="0" xfId="0" applyNumberFormat="1" applyFont="1" applyFill="1" applyAlignment="1">
      <alignment horizontal="center" vertical="center"/>
    </xf>
    <xf numFmtId="171" fontId="10" fillId="2" borderId="0" xfId="7" applyNumberFormat="1" applyFont="1" applyFill="1" applyBorder="1" applyAlignment="1">
      <alignment horizontal="center" vertical="top"/>
    </xf>
    <xf numFmtId="171" fontId="10" fillId="2" borderId="13" xfId="7" applyNumberFormat="1" applyFont="1" applyFill="1" applyBorder="1" applyAlignment="1">
      <alignment horizontal="center" vertical="top"/>
    </xf>
    <xf numFmtId="0" fontId="18" fillId="2" borderId="1" xfId="0" applyFont="1" applyFill="1" applyBorder="1"/>
    <xf numFmtId="0" fontId="14" fillId="2" borderId="0" xfId="0" applyFont="1" applyFill="1" applyAlignment="1">
      <alignment horizontal="center"/>
    </xf>
    <xf numFmtId="171" fontId="10" fillId="2" borderId="76" xfId="7" applyNumberFormat="1" applyFont="1" applyFill="1" applyBorder="1" applyAlignment="1">
      <alignment horizontal="center" vertical="top"/>
    </xf>
    <xf numFmtId="0" fontId="18" fillId="2" borderId="9" xfId="0" applyFont="1" applyFill="1" applyBorder="1" applyAlignment="1">
      <alignment horizontal="center"/>
    </xf>
    <xf numFmtId="0" fontId="0" fillId="2" borderId="0" xfId="0" applyFill="1"/>
    <xf numFmtId="0" fontId="18" fillId="2" borderId="0" xfId="0" applyFont="1" applyFill="1"/>
    <xf numFmtId="0" fontId="0" fillId="2" borderId="0" xfId="0" applyFill="1" applyBorder="1"/>
    <xf numFmtId="0" fontId="0" fillId="2" borderId="0" xfId="0" applyFill="1"/>
    <xf numFmtId="0" fontId="46" fillId="2" borderId="0" xfId="7" applyFont="1" applyFill="1"/>
    <xf numFmtId="0" fontId="7" fillId="2" borderId="0" xfId="0" applyFont="1" applyFill="1" applyBorder="1" applyAlignment="1">
      <alignment horizontal="left" wrapText="1"/>
    </xf>
    <xf numFmtId="168" fontId="10" fillId="2" borderId="0" xfId="0" applyNumberFormat="1" applyFont="1" applyFill="1" applyBorder="1" applyAlignment="1">
      <alignment horizontal="center" wrapText="1"/>
    </xf>
    <xf numFmtId="0" fontId="7" fillId="2" borderId="1" xfId="0" applyFont="1" applyFill="1" applyBorder="1" applyAlignment="1">
      <alignment horizontal="left" wrapText="1"/>
    </xf>
    <xf numFmtId="168" fontId="14" fillId="2" borderId="0" xfId="0" applyNumberFormat="1" applyFont="1" applyFill="1" applyBorder="1" applyAlignment="1">
      <alignment horizontal="center" vertical="center"/>
    </xf>
    <xf numFmtId="0" fontId="0" fillId="2" borderId="45" xfId="0" applyFill="1" applyBorder="1"/>
    <xf numFmtId="0" fontId="18" fillId="2" borderId="44" xfId="0" applyFont="1" applyFill="1" applyBorder="1" applyAlignment="1">
      <alignment horizontal="center" vertical="center" wrapText="1"/>
    </xf>
    <xf numFmtId="0" fontId="18" fillId="2" borderId="88" xfId="0" applyFont="1" applyFill="1" applyBorder="1" applyAlignment="1">
      <alignment horizontal="center" vertical="center" wrapText="1"/>
    </xf>
    <xf numFmtId="168" fontId="14" fillId="2" borderId="87" xfId="0" applyNumberFormat="1" applyFont="1" applyFill="1" applyBorder="1" applyAlignment="1">
      <alignment horizontal="center" vertical="center"/>
    </xf>
    <xf numFmtId="0" fontId="57" fillId="2" borderId="0" xfId="0" applyFont="1" applyFill="1" applyAlignment="1"/>
    <xf numFmtId="0" fontId="10" fillId="2" borderId="0" xfId="0" applyFont="1" applyFill="1" applyBorder="1" applyAlignment="1">
      <alignment horizontal="left" wrapText="1"/>
    </xf>
    <xf numFmtId="0" fontId="18" fillId="2" borderId="89" xfId="0" applyFont="1" applyFill="1" applyBorder="1" applyAlignment="1">
      <alignment horizontal="center" vertical="center" wrapText="1"/>
    </xf>
    <xf numFmtId="3" fontId="6" fillId="2" borderId="13" xfId="557" applyNumberFormat="1" applyFont="1" applyFill="1" applyBorder="1" applyAlignment="1">
      <alignment horizontal="center"/>
    </xf>
    <xf numFmtId="0" fontId="18" fillId="2" borderId="0" xfId="0" applyFont="1" applyFill="1" applyAlignment="1"/>
    <xf numFmtId="3" fontId="6" fillId="2" borderId="13" xfId="557" applyNumberFormat="1" applyFont="1" applyFill="1" applyBorder="1" applyAlignment="1">
      <alignment horizontal="center" vertical="center"/>
    </xf>
    <xf numFmtId="0" fontId="45" fillId="2" borderId="10" xfId="557" applyFont="1" applyFill="1" applyBorder="1" applyAlignment="1">
      <alignment horizontal="left" vertical="center"/>
    </xf>
    <xf numFmtId="0" fontId="10" fillId="2" borderId="1" xfId="0" applyFont="1" applyFill="1" applyBorder="1" applyAlignment="1">
      <alignment horizontal="left" vertical="center" wrapText="1"/>
    </xf>
    <xf numFmtId="3" fontId="6" fillId="2" borderId="0" xfId="557" applyNumberFormat="1" applyFont="1" applyFill="1" applyBorder="1" applyAlignment="1">
      <alignment horizontal="center" vertical="center"/>
    </xf>
    <xf numFmtId="168" fontId="10" fillId="2" borderId="102" xfId="0" applyNumberFormat="1" applyFont="1" applyFill="1" applyBorder="1" applyAlignment="1">
      <alignment horizontal="center" wrapText="1"/>
    </xf>
    <xf numFmtId="0" fontId="7" fillId="2" borderId="103" xfId="0" applyFont="1" applyFill="1" applyBorder="1" applyAlignment="1">
      <alignment horizontal="center" wrapText="1"/>
    </xf>
    <xf numFmtId="0" fontId="10" fillId="2" borderId="1" xfId="0" applyFont="1" applyFill="1" applyBorder="1" applyAlignment="1">
      <alignment horizontal="left" wrapText="1"/>
    </xf>
    <xf numFmtId="0" fontId="0" fillId="2" borderId="0" xfId="0" applyFill="1"/>
    <xf numFmtId="0" fontId="46" fillId="2" borderId="0" xfId="7" applyFont="1" applyFill="1"/>
    <xf numFmtId="0" fontId="7" fillId="2" borderId="0" xfId="0" applyFont="1" applyFill="1" applyBorder="1" applyAlignment="1">
      <alignment horizontal="left" wrapText="1"/>
    </xf>
    <xf numFmtId="168" fontId="10" fillId="2" borderId="0" xfId="0" applyNumberFormat="1" applyFont="1" applyFill="1" applyBorder="1" applyAlignment="1">
      <alignment horizontal="center" wrapText="1"/>
    </xf>
    <xf numFmtId="0" fontId="4" fillId="2" borderId="0" xfId="7" applyFont="1" applyFill="1"/>
    <xf numFmtId="0" fontId="7" fillId="2" borderId="1" xfId="0" applyFont="1" applyFill="1" applyBorder="1" applyAlignment="1">
      <alignment horizontal="left" wrapText="1"/>
    </xf>
    <xf numFmtId="0" fontId="7" fillId="2" borderId="45" xfId="0" applyFont="1" applyFill="1" applyBorder="1" applyAlignment="1">
      <alignment horizontal="center" wrapText="1"/>
    </xf>
    <xf numFmtId="0" fontId="7" fillId="2" borderId="44" xfId="0" applyFont="1" applyFill="1" applyBorder="1" applyAlignment="1">
      <alignment horizontal="center" wrapText="1"/>
    </xf>
    <xf numFmtId="168" fontId="10" fillId="2" borderId="1" xfId="0" applyNumberFormat="1" applyFont="1" applyFill="1" applyBorder="1" applyAlignment="1">
      <alignment horizontal="center" wrapText="1"/>
    </xf>
    <xf numFmtId="0" fontId="46" fillId="2" borderId="1" xfId="7" applyFont="1" applyFill="1" applyBorder="1"/>
    <xf numFmtId="0" fontId="57" fillId="2" borderId="0" xfId="0" applyFont="1" applyFill="1" applyAlignment="1"/>
    <xf numFmtId="0" fontId="6" fillId="2" borderId="10" xfId="557" applyFont="1" applyFill="1" applyBorder="1" applyAlignment="1">
      <alignment horizontal="left" vertical="center"/>
    </xf>
    <xf numFmtId="0" fontId="0" fillId="2" borderId="0" xfId="0" applyFill="1"/>
    <xf numFmtId="0" fontId="46" fillId="2" borderId="0" xfId="7" applyFont="1" applyFill="1"/>
    <xf numFmtId="168" fontId="10" fillId="2" borderId="0" xfId="0" applyNumberFormat="1" applyFont="1" applyFill="1" applyBorder="1" applyAlignment="1">
      <alignment horizontal="center" wrapText="1"/>
    </xf>
    <xf numFmtId="0" fontId="4" fillId="2" borderId="0" xfId="7" applyFont="1" applyFill="1"/>
    <xf numFmtId="0" fontId="7" fillId="2" borderId="1" xfId="0" applyFont="1" applyFill="1" applyBorder="1" applyAlignment="1">
      <alignment horizontal="left" wrapText="1"/>
    </xf>
    <xf numFmtId="0" fontId="7" fillId="2" borderId="45" xfId="0" applyFont="1" applyFill="1" applyBorder="1" applyAlignment="1">
      <alignment horizontal="center" wrapText="1"/>
    </xf>
    <xf numFmtId="0" fontId="7" fillId="2" borderId="44" xfId="0" applyFont="1" applyFill="1" applyBorder="1" applyAlignment="1">
      <alignment horizontal="center" wrapText="1"/>
    </xf>
    <xf numFmtId="168" fontId="10" fillId="2" borderId="1" xfId="0" applyNumberFormat="1" applyFont="1" applyFill="1" applyBorder="1" applyAlignment="1">
      <alignment horizontal="center" wrapText="1"/>
    </xf>
    <xf numFmtId="0" fontId="46" fillId="2" borderId="1" xfId="7" applyFont="1" applyFill="1" applyBorder="1"/>
    <xf numFmtId="0" fontId="57" fillId="2" borderId="0" xfId="0" applyFont="1" applyFill="1" applyAlignment="1"/>
    <xf numFmtId="0" fontId="0" fillId="2" borderId="0" xfId="0" applyFill="1"/>
    <xf numFmtId="168" fontId="10" fillId="2" borderId="0" xfId="0" applyNumberFormat="1" applyFont="1" applyFill="1" applyBorder="1" applyAlignment="1">
      <alignment horizontal="center" wrapText="1"/>
    </xf>
    <xf numFmtId="0" fontId="5" fillId="2" borderId="0" xfId="0" applyFont="1" applyFill="1"/>
    <xf numFmtId="0" fontId="4" fillId="2" borderId="0" xfId="7" applyFont="1" applyFill="1"/>
    <xf numFmtId="0" fontId="7" fillId="2" borderId="1" xfId="0" applyFont="1" applyFill="1" applyBorder="1" applyAlignment="1">
      <alignment horizontal="left" wrapText="1"/>
    </xf>
    <xf numFmtId="0" fontId="7" fillId="2" borderId="45" xfId="0" applyFont="1" applyFill="1" applyBorder="1" applyAlignment="1">
      <alignment horizontal="center" wrapText="1"/>
    </xf>
    <xf numFmtId="0" fontId="7" fillId="2" borderId="44" xfId="0" applyFont="1" applyFill="1" applyBorder="1" applyAlignment="1">
      <alignment horizontal="center" wrapText="1"/>
    </xf>
    <xf numFmtId="168" fontId="10" fillId="2" borderId="1" xfId="0" applyNumberFormat="1" applyFont="1" applyFill="1" applyBorder="1" applyAlignment="1">
      <alignment horizontal="center" wrapText="1"/>
    </xf>
    <xf numFmtId="0" fontId="46" fillId="2" borderId="1" xfId="7" applyFont="1" applyFill="1" applyBorder="1"/>
    <xf numFmtId="0" fontId="57" fillId="2" borderId="0" xfId="0" applyFont="1" applyFill="1" applyAlignment="1"/>
    <xf numFmtId="0" fontId="7" fillId="2" borderId="45" xfId="557" applyFont="1" applyFill="1" applyBorder="1" applyAlignment="1">
      <alignment horizontal="right" vertical="center"/>
    </xf>
    <xf numFmtId="0" fontId="7" fillId="2" borderId="44" xfId="557" applyFont="1" applyFill="1" applyBorder="1" applyAlignment="1">
      <alignment horizontal="center" vertical="center"/>
    </xf>
    <xf numFmtId="0" fontId="4" fillId="2" borderId="86" xfId="557" applyFont="1" applyFill="1" applyBorder="1" applyAlignment="1">
      <alignment horizontal="left" vertical="center"/>
    </xf>
    <xf numFmtId="1" fontId="6" fillId="2" borderId="0" xfId="557" applyNumberFormat="1" applyFont="1" applyFill="1" applyBorder="1" applyAlignment="1">
      <alignment horizontal="center"/>
    </xf>
    <xf numFmtId="0" fontId="0" fillId="2" borderId="0" xfId="0" applyFill="1"/>
    <xf numFmtId="168" fontId="14" fillId="2" borderId="0" xfId="0" applyNumberFormat="1" applyFont="1" applyFill="1" applyBorder="1" applyAlignment="1">
      <alignment horizontal="center" vertical="center"/>
    </xf>
    <xf numFmtId="0" fontId="18" fillId="2" borderId="44"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45" xfId="0" applyFont="1" applyFill="1" applyBorder="1" applyAlignment="1">
      <alignment horizontal="center" vertical="center" wrapText="1"/>
    </xf>
    <xf numFmtId="0" fontId="4" fillId="2" borderId="0" xfId="7" applyFont="1" applyFill="1"/>
    <xf numFmtId="168" fontId="14" fillId="2" borderId="0" xfId="0" applyNumberFormat="1" applyFont="1" applyFill="1" applyBorder="1" applyAlignment="1">
      <alignment horizontal="center" vertical="center"/>
    </xf>
    <xf numFmtId="0" fontId="18" fillId="2" borderId="44" xfId="0" applyFont="1" applyFill="1" applyBorder="1" applyAlignment="1">
      <alignment horizontal="center" vertical="center"/>
    </xf>
    <xf numFmtId="0" fontId="57" fillId="2" borderId="0" xfId="0" applyFont="1" applyFill="1" applyBorder="1"/>
    <xf numFmtId="0" fontId="57" fillId="2" borderId="0" xfId="0" applyFont="1" applyFill="1" applyAlignment="1"/>
    <xf numFmtId="0" fontId="0" fillId="2" borderId="0" xfId="0" applyFill="1" applyBorder="1"/>
    <xf numFmtId="0" fontId="0" fillId="2" borderId="0" xfId="0" applyFill="1"/>
    <xf numFmtId="0" fontId="46" fillId="2" borderId="0" xfId="7" applyFont="1" applyFill="1"/>
    <xf numFmtId="0" fontId="4" fillId="2" borderId="0" xfId="7" applyFont="1" applyFill="1"/>
    <xf numFmtId="0" fontId="7" fillId="2" borderId="1" xfId="0" applyFont="1" applyFill="1" applyBorder="1" applyAlignment="1">
      <alignment horizontal="left" wrapText="1"/>
    </xf>
    <xf numFmtId="168" fontId="14" fillId="2" borderId="0" xfId="0" applyNumberFormat="1" applyFont="1" applyFill="1" applyBorder="1" applyAlignment="1">
      <alignment horizontal="center" vertical="center"/>
    </xf>
    <xf numFmtId="0" fontId="0" fillId="2" borderId="45" xfId="0" applyFill="1" applyBorder="1"/>
    <xf numFmtId="0" fontId="18" fillId="2" borderId="44" xfId="0" applyFont="1" applyFill="1" applyBorder="1" applyAlignment="1">
      <alignment horizontal="center" vertical="center" wrapText="1"/>
    </xf>
    <xf numFmtId="0" fontId="18" fillId="2" borderId="88" xfId="0" applyFont="1" applyFill="1" applyBorder="1" applyAlignment="1">
      <alignment horizontal="center" vertical="center" wrapText="1"/>
    </xf>
    <xf numFmtId="168" fontId="14" fillId="2" borderId="87" xfId="0" applyNumberFormat="1" applyFont="1" applyFill="1" applyBorder="1" applyAlignment="1">
      <alignment horizontal="center" vertical="center"/>
    </xf>
    <xf numFmtId="0" fontId="57" fillId="2" borderId="0" xfId="0" applyFont="1" applyFill="1" applyBorder="1"/>
    <xf numFmtId="0" fontId="18" fillId="2" borderId="44"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45" xfId="0" applyFont="1" applyFill="1" applyBorder="1" applyAlignment="1">
      <alignment horizontal="center" vertical="center" wrapText="1"/>
    </xf>
    <xf numFmtId="0" fontId="57" fillId="2" borderId="0" xfId="0" applyFont="1" applyFill="1" applyAlignment="1"/>
    <xf numFmtId="0" fontId="14" fillId="2" borderId="0" xfId="0" applyFont="1" applyFill="1" applyBorder="1" applyAlignment="1">
      <alignment horizontal="center" vertical="center"/>
    </xf>
    <xf numFmtId="3" fontId="6" fillId="2" borderId="0" xfId="557" applyNumberFormat="1" applyFont="1" applyFill="1" applyBorder="1" applyAlignment="1">
      <alignment horizontal="center"/>
    </xf>
    <xf numFmtId="0" fontId="45" fillId="2" borderId="1" xfId="557" applyFont="1" applyFill="1" applyBorder="1" applyAlignment="1">
      <alignment horizontal="left" vertical="center"/>
    </xf>
    <xf numFmtId="0" fontId="6" fillId="2" borderId="1" xfId="557" applyFont="1" applyFill="1" applyBorder="1" applyAlignment="1">
      <alignment horizontal="left" vertical="center"/>
    </xf>
    <xf numFmtId="0" fontId="4" fillId="2" borderId="1" xfId="557" applyFont="1" applyFill="1" applyBorder="1" applyAlignment="1">
      <alignment horizontal="left" vertical="center"/>
    </xf>
    <xf numFmtId="0" fontId="57" fillId="2" borderId="0" xfId="0" applyFont="1" applyFill="1" applyAlignment="1">
      <alignment horizontal="left"/>
    </xf>
    <xf numFmtId="0" fontId="45" fillId="2" borderId="0" xfId="557" applyFont="1" applyFill="1" applyBorder="1" applyAlignment="1">
      <alignment horizontal="right" vertical="center"/>
    </xf>
    <xf numFmtId="0" fontId="0" fillId="2" borderId="0" xfId="0" applyFill="1" applyAlignment="1">
      <alignment horizontal="left"/>
    </xf>
    <xf numFmtId="0" fontId="0" fillId="2" borderId="0" xfId="0" applyFill="1" applyAlignment="1">
      <alignment horizontal="right"/>
    </xf>
    <xf numFmtId="0" fontId="0" fillId="2" borderId="0" xfId="0" applyFill="1" applyBorder="1"/>
    <xf numFmtId="0" fontId="0" fillId="2" borderId="0" xfId="0" applyFill="1"/>
    <xf numFmtId="0" fontId="4" fillId="2" borderId="0" xfId="7" applyFont="1" applyFill="1"/>
    <xf numFmtId="0" fontId="57" fillId="2" borderId="0" xfId="0" applyFont="1" applyFill="1"/>
    <xf numFmtId="168" fontId="14" fillId="2" borderId="0" xfId="0" applyNumberFormat="1" applyFont="1" applyFill="1" applyBorder="1" applyAlignment="1">
      <alignment horizontal="center" vertical="center"/>
    </xf>
    <xf numFmtId="0" fontId="18" fillId="2" borderId="44"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45" xfId="0" applyFont="1" applyFill="1" applyBorder="1" applyAlignment="1">
      <alignment horizontal="center" vertical="center" wrapText="1"/>
    </xf>
    <xf numFmtId="0" fontId="6" fillId="2" borderId="0" xfId="557" applyFont="1" applyFill="1" applyBorder="1" applyAlignment="1">
      <alignment horizontal="right" vertical="center"/>
    </xf>
    <xf numFmtId="0" fontId="6" fillId="2" borderId="0" xfId="557" applyFill="1" applyBorder="1" applyAlignment="1">
      <alignment horizontal="center"/>
    </xf>
    <xf numFmtId="0" fontId="6" fillId="2" borderId="0" xfId="527" applyFill="1" applyBorder="1" applyAlignment="1">
      <alignment horizontal="center"/>
    </xf>
    <xf numFmtId="0" fontId="6" fillId="2" borderId="0" xfId="557" applyFill="1"/>
    <xf numFmtId="0" fontId="6" fillId="2" borderId="0" xfId="557" applyFill="1" applyAlignment="1">
      <alignment horizontal="center"/>
    </xf>
    <xf numFmtId="0" fontId="4" fillId="2" borderId="0" xfId="557" applyFont="1" applyFill="1"/>
    <xf numFmtId="0" fontId="45" fillId="2" borderId="0" xfId="557" applyFont="1" applyFill="1" applyBorder="1" applyAlignment="1">
      <alignment horizontal="right"/>
    </xf>
    <xf numFmtId="0" fontId="4" fillId="2" borderId="0" xfId="557" applyFont="1" applyFill="1" applyBorder="1" applyAlignment="1">
      <alignment horizontal="left"/>
    </xf>
    <xf numFmtId="3" fontId="6" fillId="2" borderId="0" xfId="557" applyNumberFormat="1" applyFill="1"/>
    <xf numFmtId="3" fontId="6" fillId="2" borderId="0" xfId="557" applyNumberFormat="1" applyFill="1" applyBorder="1" applyAlignment="1">
      <alignment horizontal="center" vertical="center"/>
    </xf>
    <xf numFmtId="3" fontId="6" fillId="2" borderId="0" xfId="527" applyNumberFormat="1" applyFill="1" applyBorder="1" applyAlignment="1">
      <alignment horizontal="center" vertical="center"/>
    </xf>
    <xf numFmtId="0" fontId="39" fillId="2" borderId="0" xfId="527" applyFont="1" applyFill="1" applyBorder="1" applyAlignment="1">
      <alignment horizontal="left"/>
    </xf>
    <xf numFmtId="0" fontId="39" fillId="2" borderId="0" xfId="557" applyFont="1" applyFill="1"/>
    <xf numFmtId="0" fontId="4" fillId="2" borderId="44" xfId="557" applyFont="1" applyFill="1" applyBorder="1" applyAlignment="1">
      <alignment horizontal="center" vertical="center" wrapText="1"/>
    </xf>
    <xf numFmtId="0" fontId="4" fillId="2" borderId="44" xfId="557" applyFont="1" applyFill="1" applyBorder="1" applyAlignment="1">
      <alignment horizontal="center" vertical="center"/>
    </xf>
    <xf numFmtId="0" fontId="6" fillId="2" borderId="45" xfId="557" applyFill="1" applyBorder="1"/>
    <xf numFmtId="0" fontId="40" fillId="2" borderId="0" xfId="419" applyFill="1"/>
    <xf numFmtId="0" fontId="6" fillId="2" borderId="0" xfId="557" applyFont="1" applyFill="1"/>
    <xf numFmtId="3" fontId="6" fillId="2" borderId="0" xfId="527" applyNumberFormat="1" applyFont="1" applyFill="1" applyBorder="1" applyAlignment="1">
      <alignment horizontal="center" vertical="center"/>
    </xf>
    <xf numFmtId="0" fontId="40" fillId="2" borderId="0" xfId="419" applyFont="1" applyFill="1"/>
    <xf numFmtId="169" fontId="6" fillId="2" borderId="0" xfId="557" applyNumberFormat="1" applyFont="1" applyFill="1" applyBorder="1" applyAlignment="1">
      <alignment horizontal="center" vertical="center"/>
    </xf>
    <xf numFmtId="169" fontId="14" fillId="2" borderId="0" xfId="0" applyNumberFormat="1" applyFont="1" applyFill="1"/>
    <xf numFmtId="3" fontId="14" fillId="2" borderId="0" xfId="0" applyNumberFormat="1" applyFont="1" applyFill="1"/>
    <xf numFmtId="0" fontId="6" fillId="2" borderId="0" xfId="527" applyFill="1" applyBorder="1"/>
    <xf numFmtId="1" fontId="14" fillId="2" borderId="0" xfId="0" applyNumberFormat="1" applyFont="1" applyFill="1"/>
    <xf numFmtId="1" fontId="6" fillId="2" borderId="0" xfId="527" applyNumberFormat="1" applyFill="1" applyBorder="1"/>
    <xf numFmtId="168" fontId="6" fillId="2" borderId="0" xfId="527" applyNumberFormat="1" applyFill="1" applyBorder="1"/>
    <xf numFmtId="0" fontId="6" fillId="2" borderId="0" xfId="527" applyNumberFormat="1" applyFill="1"/>
    <xf numFmtId="168" fontId="6" fillId="2" borderId="0" xfId="527" applyNumberFormat="1" applyFill="1"/>
    <xf numFmtId="0" fontId="4" fillId="2" borderId="0" xfId="527" applyFont="1" applyFill="1"/>
    <xf numFmtId="0" fontId="6" fillId="2" borderId="0" xfId="527" applyFill="1"/>
    <xf numFmtId="0" fontId="7" fillId="2" borderId="0" xfId="527" applyFont="1" applyFill="1" applyBorder="1" applyAlignment="1">
      <alignment horizontal="center" vertical="center"/>
    </xf>
    <xf numFmtId="0" fontId="6" fillId="2" borderId="0" xfId="527" applyFont="1" applyFill="1" applyBorder="1" applyAlignment="1">
      <alignment horizontal="right"/>
    </xf>
    <xf numFmtId="0" fontId="114" fillId="2" borderId="0" xfId="0" applyFont="1" applyFill="1" applyAlignment="1">
      <alignment horizontal="center"/>
    </xf>
    <xf numFmtId="0" fontId="4" fillId="2" borderId="0" xfId="527" applyFont="1" applyFill="1" applyBorder="1" applyAlignment="1">
      <alignment horizontal="right"/>
    </xf>
    <xf numFmtId="0" fontId="6" fillId="2" borderId="45" xfId="527" applyFill="1" applyBorder="1"/>
    <xf numFmtId="0" fontId="7" fillId="2" borderId="44" xfId="527" applyFont="1" applyFill="1" applyBorder="1" applyAlignment="1">
      <alignment horizontal="center" vertical="center"/>
    </xf>
    <xf numFmtId="0" fontId="39" fillId="2" borderId="0" xfId="527" applyFont="1" applyFill="1"/>
    <xf numFmtId="3" fontId="114" fillId="2" borderId="0" xfId="0" applyNumberFormat="1" applyFont="1" applyFill="1" applyAlignment="1">
      <alignment horizontal="center" vertical="center"/>
    </xf>
    <xf numFmtId="0" fontId="4" fillId="2" borderId="1" xfId="527" applyFont="1" applyFill="1" applyBorder="1" applyAlignment="1">
      <alignment horizontal="left" vertical="center"/>
    </xf>
    <xf numFmtId="3" fontId="6" fillId="2" borderId="0" xfId="527" applyNumberFormat="1" applyFill="1" applyAlignment="1">
      <alignment horizontal="center" vertical="center"/>
    </xf>
    <xf numFmtId="0" fontId="4" fillId="2" borderId="0" xfId="527" applyFont="1" applyFill="1" applyBorder="1" applyAlignment="1">
      <alignment horizontal="left" vertical="center"/>
    </xf>
    <xf numFmtId="3" fontId="115" fillId="2" borderId="0" xfId="0" applyNumberFormat="1" applyFont="1" applyFill="1" applyAlignment="1">
      <alignment horizontal="center" vertical="center"/>
    </xf>
    <xf numFmtId="169" fontId="6" fillId="2" borderId="0" xfId="527" applyNumberFormat="1" applyFill="1" applyBorder="1" applyAlignment="1">
      <alignment horizontal="center" vertical="center"/>
    </xf>
    <xf numFmtId="169" fontId="14" fillId="2" borderId="0" xfId="0" applyNumberFormat="1" applyFont="1" applyFill="1" applyAlignment="1">
      <alignment horizontal="center" vertical="center"/>
    </xf>
    <xf numFmtId="169" fontId="6" fillId="2" borderId="0" xfId="527" applyNumberFormat="1" applyFill="1" applyAlignment="1">
      <alignment horizontal="center" vertical="center"/>
    </xf>
    <xf numFmtId="0" fontId="18" fillId="2" borderId="86" xfId="0" applyFont="1" applyFill="1" applyBorder="1" applyAlignment="1">
      <alignment horizontal="left"/>
    </xf>
    <xf numFmtId="0" fontId="14" fillId="2" borderId="1" xfId="0" applyFont="1" applyFill="1" applyBorder="1" applyAlignment="1">
      <alignment horizontal="left"/>
    </xf>
    <xf numFmtId="0" fontId="14" fillId="2" borderId="10" xfId="0" applyFont="1" applyFill="1" applyBorder="1" applyAlignment="1">
      <alignment horizontal="left"/>
    </xf>
    <xf numFmtId="0" fontId="18" fillId="2" borderId="41" xfId="0" applyFont="1" applyFill="1" applyBorder="1" applyAlignment="1">
      <alignment horizontal="left"/>
    </xf>
    <xf numFmtId="0" fontId="18" fillId="2" borderId="1" xfId="0" applyFont="1" applyFill="1" applyBorder="1" applyAlignment="1">
      <alignment horizontal="left"/>
    </xf>
    <xf numFmtId="0" fontId="0" fillId="2" borderId="1" xfId="0" applyFill="1" applyBorder="1"/>
    <xf numFmtId="0" fontId="7" fillId="2" borderId="45" xfId="110" applyFont="1" applyFill="1" applyBorder="1" applyAlignment="1">
      <alignment horizontal="center" wrapText="1"/>
    </xf>
    <xf numFmtId="0" fontId="7" fillId="2" borderId="5" xfId="110" applyFont="1" applyFill="1" applyBorder="1" applyAlignment="1">
      <alignment horizontal="center" vertical="center"/>
    </xf>
    <xf numFmtId="0" fontId="7" fillId="2" borderId="88" xfId="110" applyFont="1" applyFill="1" applyBorder="1" applyAlignment="1">
      <alignment horizontal="center" vertical="center"/>
    </xf>
    <xf numFmtId="0" fontId="7" fillId="2" borderId="44" xfId="110" applyFont="1" applyFill="1" applyBorder="1" applyAlignment="1">
      <alignment horizontal="center" wrapText="1"/>
    </xf>
    <xf numFmtId="0" fontId="7" fillId="2" borderId="43" xfId="110" applyFont="1" applyFill="1" applyBorder="1" applyAlignment="1">
      <alignment horizontal="center" vertical="center"/>
    </xf>
    <xf numFmtId="0" fontId="7" fillId="2" borderId="6" xfId="110" applyFont="1" applyFill="1" applyBorder="1" applyAlignment="1">
      <alignment horizontal="center" wrapText="1"/>
    </xf>
    <xf numFmtId="0" fontId="7" fillId="2" borderId="104" xfId="110" applyFont="1" applyFill="1" applyBorder="1" applyAlignment="1">
      <alignment horizontal="center" vertical="center"/>
    </xf>
    <xf numFmtId="0" fontId="7" fillId="2" borderId="105" xfId="110" applyFont="1" applyFill="1" applyBorder="1" applyAlignment="1">
      <alignment horizontal="center" wrapText="1"/>
    </xf>
    <xf numFmtId="0" fontId="7" fillId="2" borderId="1" xfId="110" applyFont="1" applyFill="1" applyBorder="1" applyAlignment="1">
      <alignment horizontal="left" vertical="center" wrapText="1"/>
    </xf>
    <xf numFmtId="0" fontId="7" fillId="2" borderId="10" xfId="110" applyFont="1" applyFill="1" applyBorder="1" applyAlignment="1">
      <alignment horizontal="left" vertical="center" wrapText="1"/>
    </xf>
    <xf numFmtId="1" fontId="14" fillId="2" borderId="0" xfId="0" applyNumberFormat="1" applyFont="1" applyFill="1" applyAlignment="1">
      <alignment vertical="center"/>
    </xf>
    <xf numFmtId="0" fontId="38" fillId="2" borderId="0" xfId="0" applyFont="1" applyFill="1" applyBorder="1"/>
    <xf numFmtId="0" fontId="7" fillId="2" borderId="0" xfId="95" applyFont="1" applyFill="1" applyBorder="1" applyAlignment="1">
      <alignment horizontal="center" wrapText="1"/>
    </xf>
    <xf numFmtId="0" fontId="7" fillId="2" borderId="0" xfId="95" applyFont="1" applyFill="1" applyBorder="1" applyAlignment="1">
      <alignment horizontal="center"/>
    </xf>
    <xf numFmtId="0" fontId="10" fillId="2" borderId="0" xfId="95" applyFont="1" applyFill="1" applyBorder="1" applyAlignment="1">
      <alignment horizontal="center"/>
    </xf>
    <xf numFmtId="3" fontId="10" fillId="0" borderId="0" xfId="110" applyNumberFormat="1" applyFont="1" applyFill="1" applyBorder="1" applyAlignment="1">
      <alignment horizontal="center" vertical="center"/>
    </xf>
    <xf numFmtId="3" fontId="10" fillId="2" borderId="2" xfId="110" applyNumberFormat="1" applyFont="1" applyFill="1" applyBorder="1" applyAlignment="1">
      <alignment horizontal="center" vertical="center"/>
    </xf>
    <xf numFmtId="168" fontId="11" fillId="2" borderId="87" xfId="110" applyNumberFormat="1" applyFont="1" applyFill="1" applyBorder="1" applyAlignment="1">
      <alignment horizontal="center" vertical="center"/>
    </xf>
    <xf numFmtId="3" fontId="10" fillId="2" borderId="11" xfId="110" applyNumberFormat="1" applyFont="1" applyFill="1" applyBorder="1" applyAlignment="1">
      <alignment horizontal="center" vertical="center"/>
    </xf>
    <xf numFmtId="168" fontId="11" fillId="2" borderId="107" xfId="110" applyNumberFormat="1" applyFont="1" applyFill="1" applyBorder="1" applyAlignment="1">
      <alignment horizontal="center" vertical="center"/>
    </xf>
    <xf numFmtId="1" fontId="10" fillId="2" borderId="0" xfId="110" applyNumberFormat="1" applyFont="1" applyFill="1" applyBorder="1" applyAlignment="1">
      <alignment horizontal="center" vertical="center"/>
    </xf>
    <xf numFmtId="3" fontId="10" fillId="2" borderId="21" xfId="110" applyNumberFormat="1" applyFont="1" applyFill="1" applyBorder="1" applyAlignment="1">
      <alignment horizontal="center" vertical="center"/>
    </xf>
    <xf numFmtId="1" fontId="10" fillId="2" borderId="109" xfId="110" applyNumberFormat="1" applyFont="1" applyFill="1" applyBorder="1" applyAlignment="1">
      <alignment horizontal="center" vertical="center"/>
    </xf>
    <xf numFmtId="3" fontId="10" fillId="2" borderId="0" xfId="110" applyNumberFormat="1" applyFont="1" applyFill="1" applyBorder="1" applyAlignment="1">
      <alignment horizontal="center" vertical="center"/>
    </xf>
    <xf numFmtId="1" fontId="14" fillId="2" borderId="0" xfId="0" applyNumberFormat="1" applyFont="1" applyFill="1" applyAlignment="1">
      <alignment horizontal="center" vertical="center"/>
    </xf>
    <xf numFmtId="1" fontId="10" fillId="2" borderId="3" xfId="110" applyNumberFormat="1" applyFont="1" applyFill="1" applyBorder="1" applyAlignment="1">
      <alignment horizontal="center" vertical="center"/>
    </xf>
    <xf numFmtId="3" fontId="10" fillId="2" borderId="106" xfId="110" applyNumberFormat="1" applyFont="1" applyFill="1" applyBorder="1" applyAlignment="1">
      <alignment horizontal="center" vertical="center"/>
    </xf>
    <xf numFmtId="1" fontId="10" fillId="2" borderId="13" xfId="110" applyNumberFormat="1" applyFont="1" applyFill="1" applyBorder="1" applyAlignment="1">
      <alignment horizontal="center" vertical="center"/>
    </xf>
    <xf numFmtId="3" fontId="10" fillId="2" borderId="27" xfId="110" applyNumberFormat="1" applyFont="1" applyFill="1" applyBorder="1" applyAlignment="1">
      <alignment horizontal="center" vertical="center"/>
    </xf>
    <xf numFmtId="1" fontId="10" fillId="2" borderId="12" xfId="110" applyNumberFormat="1" applyFont="1" applyFill="1" applyBorder="1" applyAlignment="1">
      <alignment horizontal="center" vertical="center"/>
    </xf>
    <xf numFmtId="3" fontId="10" fillId="2" borderId="108" xfId="110" applyNumberFormat="1" applyFont="1" applyFill="1" applyBorder="1" applyAlignment="1">
      <alignment horizontal="center" vertical="center"/>
    </xf>
    <xf numFmtId="1" fontId="14" fillId="2" borderId="13" xfId="0" applyNumberFormat="1" applyFont="1" applyFill="1" applyBorder="1" applyAlignment="1">
      <alignment horizontal="center" vertical="center"/>
    </xf>
    <xf numFmtId="168" fontId="10" fillId="2" borderId="0" xfId="110" applyNumberFormat="1" applyFont="1" applyFill="1" applyBorder="1" applyAlignment="1">
      <alignment horizontal="center" vertical="center"/>
    </xf>
    <xf numFmtId="168" fontId="10" fillId="2" borderId="3" xfId="110" applyNumberFormat="1" applyFont="1" applyFill="1" applyBorder="1" applyAlignment="1">
      <alignment horizontal="center" vertical="center"/>
    </xf>
    <xf numFmtId="3" fontId="10" fillId="2" borderId="110" xfId="110" applyNumberFormat="1" applyFont="1" applyFill="1" applyBorder="1" applyAlignment="1">
      <alignment horizontal="center" vertical="center"/>
    </xf>
    <xf numFmtId="0" fontId="4" fillId="2" borderId="0" xfId="110" applyFont="1" applyFill="1" applyAlignment="1"/>
    <xf numFmtId="0" fontId="6" fillId="2" borderId="0" xfId="110" applyFill="1"/>
    <xf numFmtId="0" fontId="46" fillId="2" borderId="0" xfId="110" applyFont="1" applyFill="1" applyBorder="1" applyAlignment="1"/>
    <xf numFmtId="0" fontId="6" fillId="2" borderId="0" xfId="110" applyFill="1" applyBorder="1"/>
    <xf numFmtId="0" fontId="46" fillId="2" borderId="1" xfId="110" applyFont="1" applyFill="1" applyBorder="1" applyAlignment="1"/>
    <xf numFmtId="0" fontId="7" fillId="2" borderId="45" xfId="110" applyFont="1" applyFill="1" applyBorder="1" applyAlignment="1">
      <alignment horizontal="center" vertical="center"/>
    </xf>
    <xf numFmtId="0" fontId="7" fillId="2" borderId="44" xfId="110" applyFont="1" applyFill="1" applyBorder="1" applyAlignment="1">
      <alignment horizontal="center" vertical="center"/>
    </xf>
    <xf numFmtId="3" fontId="10" fillId="0" borderId="87" xfId="110" applyNumberFormat="1" applyFont="1" applyFill="1" applyBorder="1" applyAlignment="1">
      <alignment horizontal="center" vertical="center"/>
    </xf>
    <xf numFmtId="3" fontId="10" fillId="0" borderId="1" xfId="110" applyNumberFormat="1" applyFont="1" applyFill="1" applyBorder="1" applyAlignment="1">
      <alignment horizontal="center" vertical="center"/>
    </xf>
    <xf numFmtId="3" fontId="10" fillId="2" borderId="87" xfId="110" applyNumberFormat="1" applyFont="1" applyFill="1" applyBorder="1" applyAlignment="1">
      <alignment horizontal="center" vertical="center"/>
    </xf>
    <xf numFmtId="3" fontId="10" fillId="2" borderId="1" xfId="110" applyNumberFormat="1" applyFont="1" applyFill="1" applyBorder="1" applyAlignment="1">
      <alignment horizontal="center" vertical="center"/>
    </xf>
    <xf numFmtId="0" fontId="0" fillId="2" borderId="0" xfId="0" applyFill="1" applyBorder="1" applyAlignment="1">
      <alignment horizontal="left"/>
    </xf>
    <xf numFmtId="0" fontId="4" fillId="2" borderId="0" xfId="110" applyFont="1" applyFill="1" applyBorder="1" applyAlignment="1"/>
    <xf numFmtId="0" fontId="0" fillId="2" borderId="0" xfId="0" applyFill="1" applyBorder="1" applyAlignment="1">
      <alignment vertical="center"/>
    </xf>
    <xf numFmtId="0" fontId="46" fillId="2" borderId="1" xfId="110" applyFont="1" applyFill="1" applyBorder="1" applyAlignment="1">
      <alignment vertical="center"/>
    </xf>
    <xf numFmtId="0" fontId="7" fillId="2" borderId="45" xfId="110" applyFont="1" applyFill="1" applyBorder="1" applyAlignment="1">
      <alignment horizontal="center" vertical="center" wrapText="1"/>
    </xf>
    <xf numFmtId="0" fontId="8" fillId="2" borderId="10" xfId="110" applyFont="1" applyFill="1" applyBorder="1" applyAlignment="1">
      <alignment horizontal="left" vertical="center" wrapText="1"/>
    </xf>
    <xf numFmtId="168" fontId="11" fillId="2" borderId="10" xfId="110" applyNumberFormat="1" applyFont="1" applyFill="1" applyBorder="1" applyAlignment="1">
      <alignment horizontal="center" vertical="center"/>
    </xf>
    <xf numFmtId="0" fontId="8" fillId="2" borderId="14" xfId="110" applyFont="1" applyFill="1" applyBorder="1" applyAlignment="1">
      <alignment horizontal="left" vertical="center" wrapText="1"/>
    </xf>
    <xf numFmtId="168" fontId="11" fillId="2" borderId="111" xfId="110" applyNumberFormat="1" applyFont="1" applyFill="1" applyBorder="1" applyAlignment="1">
      <alignment horizontal="center" vertical="center"/>
    </xf>
    <xf numFmtId="168" fontId="11" fillId="2" borderId="14" xfId="110" applyNumberFormat="1" applyFont="1" applyFill="1" applyBorder="1" applyAlignment="1">
      <alignment horizontal="center" vertical="center"/>
    </xf>
    <xf numFmtId="168" fontId="11" fillId="2" borderId="17" xfId="110" applyNumberFormat="1" applyFont="1" applyFill="1" applyBorder="1" applyAlignment="1">
      <alignment horizontal="center" vertical="center"/>
    </xf>
    <xf numFmtId="168" fontId="11" fillId="2" borderId="13" xfId="110" applyNumberFormat="1" applyFont="1" applyFill="1" applyBorder="1" applyAlignment="1">
      <alignment horizontal="center" vertical="center"/>
    </xf>
    <xf numFmtId="0" fontId="46" fillId="2" borderId="0" xfId="110" applyFont="1" applyFill="1"/>
    <xf numFmtId="0" fontId="7" fillId="2" borderId="45" xfId="110" applyFont="1" applyFill="1" applyBorder="1" applyAlignment="1">
      <alignment horizontal="center"/>
    </xf>
    <xf numFmtId="0" fontId="7" fillId="2" borderId="1" xfId="110" applyFont="1" applyFill="1" applyBorder="1" applyAlignment="1">
      <alignment horizontal="left" vertical="center"/>
    </xf>
    <xf numFmtId="3" fontId="10" fillId="2" borderId="0" xfId="95" applyNumberFormat="1" applyFont="1" applyFill="1" applyBorder="1" applyAlignment="1">
      <alignment horizontal="center" vertical="center"/>
    </xf>
    <xf numFmtId="0" fontId="7" fillId="2" borderId="41" xfId="110" applyFont="1" applyFill="1" applyBorder="1" applyAlignment="1">
      <alignment horizontal="left" vertical="center"/>
    </xf>
    <xf numFmtId="3" fontId="10" fillId="2" borderId="76" xfId="110" applyNumberFormat="1" applyFont="1" applyFill="1" applyBorder="1" applyAlignment="1">
      <alignment horizontal="center" vertical="center"/>
    </xf>
    <xf numFmtId="0" fontId="7" fillId="2" borderId="44" xfId="110" applyFont="1" applyFill="1" applyBorder="1" applyAlignment="1">
      <alignment horizontal="center"/>
    </xf>
    <xf numFmtId="0" fontId="0" fillId="2" borderId="45" xfId="0" applyFill="1" applyBorder="1" applyAlignment="1">
      <alignment horizontal="center" vertical="center"/>
    </xf>
    <xf numFmtId="0" fontId="18" fillId="2" borderId="71" xfId="0" applyFont="1" applyFill="1" applyBorder="1" applyAlignment="1">
      <alignment horizontal="center" vertical="center"/>
    </xf>
    <xf numFmtId="3" fontId="10" fillId="2" borderId="70" xfId="110" applyNumberFormat="1" applyFont="1" applyFill="1" applyBorder="1" applyAlignment="1">
      <alignment horizontal="center" vertical="center"/>
    </xf>
    <xf numFmtId="0" fontId="18" fillId="2" borderId="0" xfId="0" applyFont="1" applyFill="1" applyBorder="1"/>
    <xf numFmtId="1" fontId="10" fillId="2" borderId="0" xfId="95" applyNumberFormat="1" applyFont="1" applyFill="1" applyBorder="1" applyAlignment="1">
      <alignment horizontal="center" vertical="center"/>
    </xf>
    <xf numFmtId="0" fontId="10" fillId="2" borderId="0" xfId="95" applyFont="1" applyFill="1" applyBorder="1" applyAlignment="1">
      <alignment horizontal="center" vertical="center"/>
    </xf>
    <xf numFmtId="0" fontId="7" fillId="2" borderId="10" xfId="110" applyFont="1" applyFill="1" applyBorder="1" applyAlignment="1">
      <alignment horizontal="left" vertical="center"/>
    </xf>
    <xf numFmtId="1" fontId="10" fillId="2" borderId="13" xfId="95" applyNumberFormat="1" applyFont="1" applyFill="1" applyBorder="1" applyAlignment="1">
      <alignment horizontal="center" vertical="center"/>
    </xf>
    <xf numFmtId="0" fontId="0" fillId="2" borderId="0" xfId="0" applyFill="1" applyAlignment="1">
      <alignment vertical="center"/>
    </xf>
    <xf numFmtId="168" fontId="12" fillId="2" borderId="17" xfId="0" applyNumberFormat="1" applyFont="1" applyFill="1" applyBorder="1" applyAlignment="1">
      <alignment horizontal="center" vertical="center"/>
    </xf>
    <xf numFmtId="0" fontId="38" fillId="2" borderId="0" xfId="0" applyFont="1" applyFill="1"/>
    <xf numFmtId="0" fontId="14" fillId="2" borderId="0" xfId="0" applyFont="1" applyFill="1" applyAlignment="1">
      <alignment vertical="center" wrapText="1"/>
    </xf>
    <xf numFmtId="0" fontId="117" fillId="2" borderId="0" xfId="0" applyFont="1" applyFill="1"/>
    <xf numFmtId="49" fontId="38" fillId="2" borderId="44" xfId="0" applyNumberFormat="1" applyFont="1" applyFill="1" applyBorder="1"/>
    <xf numFmtId="49" fontId="14" fillId="2" borderId="45" xfId="0" applyNumberFormat="1" applyFont="1" applyFill="1" applyBorder="1"/>
    <xf numFmtId="1" fontId="18" fillId="2" borderId="9" xfId="0" applyNumberFormat="1" applyFont="1" applyFill="1" applyBorder="1" applyAlignment="1">
      <alignment horizontal="center" vertical="center"/>
    </xf>
    <xf numFmtId="49" fontId="18" fillId="2" borderId="10" xfId="0" applyNumberFormat="1" applyFont="1" applyFill="1" applyBorder="1" applyAlignment="1">
      <alignment horizontal="left" vertical="center" wrapText="1"/>
    </xf>
    <xf numFmtId="1" fontId="14" fillId="2" borderId="76"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1" fontId="14" fillId="2" borderId="44" xfId="0" applyNumberFormat="1" applyFont="1" applyFill="1" applyBorder="1" applyAlignment="1">
      <alignment horizontal="center" vertical="center"/>
    </xf>
    <xf numFmtId="49" fontId="18" fillId="2" borderId="86" xfId="0" applyNumberFormat="1" applyFont="1" applyFill="1" applyBorder="1" applyAlignment="1">
      <alignment vertical="center" wrapText="1"/>
    </xf>
    <xf numFmtId="1" fontId="14" fillId="2" borderId="9" xfId="0" applyNumberFormat="1" applyFont="1" applyFill="1" applyBorder="1" applyAlignment="1">
      <alignment horizontal="center" vertical="center"/>
    </xf>
    <xf numFmtId="0" fontId="18" fillId="2" borderId="1" xfId="0" applyFont="1" applyFill="1" applyBorder="1" applyAlignment="1">
      <alignment vertical="center" wrapText="1"/>
    </xf>
    <xf numFmtId="0" fontId="18" fillId="2" borderId="0" xfId="0" applyFont="1" applyFill="1" applyAlignment="1">
      <alignment wrapText="1"/>
    </xf>
    <xf numFmtId="0" fontId="38" fillId="2" borderId="0" xfId="0" applyFont="1" applyFill="1" applyAlignment="1">
      <alignment horizontal="center" vertical="center"/>
    </xf>
    <xf numFmtId="1" fontId="38" fillId="2" borderId="0" xfId="0" applyNumberFormat="1" applyFont="1" applyFill="1" applyAlignment="1">
      <alignment horizontal="center" vertical="center"/>
    </xf>
    <xf numFmtId="49" fontId="57" fillId="2" borderId="0" xfId="0" applyNumberFormat="1" applyFont="1" applyFill="1"/>
    <xf numFmtId="49" fontId="18" fillId="2" borderId="86" xfId="0" applyNumberFormat="1" applyFont="1" applyFill="1" applyBorder="1" applyAlignment="1">
      <alignment horizontal="left" vertical="center" wrapText="1"/>
    </xf>
    <xf numFmtId="49" fontId="18" fillId="2" borderId="41" xfId="0" applyNumberFormat="1" applyFont="1" applyFill="1" applyBorder="1" applyAlignment="1">
      <alignment vertical="center"/>
    </xf>
    <xf numFmtId="49" fontId="18" fillId="2" borderId="1" xfId="0" applyNumberFormat="1" applyFont="1" applyFill="1" applyBorder="1" applyAlignment="1">
      <alignment vertical="center"/>
    </xf>
    <xf numFmtId="49" fontId="18" fillId="2" borderId="10" xfId="0" applyNumberFormat="1" applyFont="1" applyFill="1" applyBorder="1" applyAlignment="1">
      <alignment vertical="center"/>
    </xf>
    <xf numFmtId="168" fontId="14" fillId="2" borderId="13" xfId="0" applyNumberFormat="1" applyFont="1" applyFill="1" applyBorder="1" applyAlignment="1">
      <alignment horizontal="center" vertical="center"/>
    </xf>
    <xf numFmtId="168" fontId="14" fillId="2" borderId="76" xfId="0" applyNumberFormat="1" applyFont="1" applyFill="1" applyBorder="1" applyAlignment="1">
      <alignment horizontal="center" vertical="center"/>
    </xf>
    <xf numFmtId="0" fontId="14" fillId="2" borderId="0" xfId="0" applyFont="1" applyFill="1" applyAlignment="1">
      <alignment horizontal="center" vertical="center"/>
    </xf>
    <xf numFmtId="0" fontId="14" fillId="2" borderId="113" xfId="0" applyFont="1" applyFill="1" applyBorder="1" applyAlignment="1">
      <alignment horizontal="center" vertical="center"/>
    </xf>
    <xf numFmtId="0" fontId="38" fillId="2" borderId="0" xfId="0" applyFont="1" applyFill="1" applyAlignment="1"/>
    <xf numFmtId="0" fontId="0" fillId="2" borderId="0" xfId="0" applyFill="1" applyAlignment="1"/>
    <xf numFmtId="0" fontId="18" fillId="2" borderId="44" xfId="0" applyNumberFormat="1" applyFont="1" applyFill="1" applyBorder="1" applyAlignment="1">
      <alignment horizontal="center" vertical="center"/>
    </xf>
    <xf numFmtId="49" fontId="0" fillId="2" borderId="0" xfId="0" applyNumberFormat="1" applyFill="1"/>
    <xf numFmtId="49" fontId="38" fillId="2" borderId="0" xfId="0" applyNumberFormat="1" applyFont="1" applyFill="1"/>
    <xf numFmtId="49" fontId="117" fillId="2" borderId="0" xfId="0" applyNumberFormat="1" applyFont="1" applyFill="1"/>
    <xf numFmtId="49" fontId="0" fillId="2" borderId="0" xfId="0" applyNumberFormat="1" applyFill="1" applyBorder="1"/>
    <xf numFmtId="49" fontId="38" fillId="2" borderId="0" xfId="0" applyNumberFormat="1" applyFont="1" applyFill="1" applyBorder="1"/>
    <xf numFmtId="49" fontId="13" fillId="2" borderId="0" xfId="0" applyNumberFormat="1" applyFont="1" applyFill="1" applyBorder="1"/>
    <xf numFmtId="49" fontId="117" fillId="2" borderId="0" xfId="0" applyNumberFormat="1" applyFont="1" applyFill="1" applyBorder="1"/>
    <xf numFmtId="168" fontId="18" fillId="2" borderId="9" xfId="0" applyNumberFormat="1" applyFont="1" applyFill="1" applyBorder="1" applyAlignment="1">
      <alignment horizontal="center" vertical="center"/>
    </xf>
    <xf numFmtId="2" fontId="18" fillId="2" borderId="9" xfId="0" applyNumberFormat="1" applyFont="1" applyFill="1" applyBorder="1" applyAlignment="1">
      <alignment horizontal="center" vertical="center"/>
    </xf>
    <xf numFmtId="2" fontId="14" fillId="2" borderId="13" xfId="0" applyNumberFormat="1" applyFont="1" applyFill="1" applyBorder="1" applyAlignment="1">
      <alignment horizontal="center" vertical="center"/>
    </xf>
    <xf numFmtId="2" fontId="14" fillId="2" borderId="76" xfId="0" applyNumberFormat="1" applyFont="1" applyFill="1" applyBorder="1" applyAlignment="1">
      <alignment horizontal="center" vertical="center"/>
    </xf>
    <xf numFmtId="2" fontId="14" fillId="2" borderId="0" xfId="0" applyNumberFormat="1" applyFont="1" applyFill="1" applyBorder="1" applyAlignment="1">
      <alignment horizontal="center" vertical="center"/>
    </xf>
    <xf numFmtId="0" fontId="14" fillId="2" borderId="9" xfId="0" applyNumberFormat="1" applyFont="1" applyFill="1" applyBorder="1" applyAlignment="1">
      <alignment horizontal="center" vertical="center"/>
    </xf>
    <xf numFmtId="168" fontId="14" fillId="2" borderId="9" xfId="0" applyNumberFormat="1" applyFont="1" applyFill="1" applyBorder="1" applyAlignment="1">
      <alignment horizontal="center" vertical="center"/>
    </xf>
    <xf numFmtId="168" fontId="14" fillId="2" borderId="115"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0" fontId="38" fillId="2" borderId="0" xfId="0" applyNumberFormat="1" applyFont="1" applyFill="1" applyBorder="1" applyAlignment="1">
      <alignment horizontal="center" vertical="center"/>
    </xf>
    <xf numFmtId="168" fontId="38" fillId="2" borderId="0" xfId="0" applyNumberFormat="1" applyFont="1" applyFill="1" applyBorder="1" applyAlignment="1">
      <alignment horizontal="center" vertical="center"/>
    </xf>
    <xf numFmtId="49" fontId="57" fillId="2" borderId="0" xfId="0" applyNumberFormat="1" applyFont="1" applyFill="1" applyBorder="1"/>
    <xf numFmtId="0" fontId="7" fillId="2" borderId="0" xfId="7" applyFont="1" applyFill="1" applyBorder="1" applyAlignment="1">
      <alignment horizontal="left"/>
    </xf>
    <xf numFmtId="0" fontId="7" fillId="2" borderId="0" xfId="7" applyFont="1" applyFill="1" applyBorder="1" applyAlignment="1">
      <alignment horizontal="center" wrapText="1"/>
    </xf>
    <xf numFmtId="3" fontId="7" fillId="2" borderId="0" xfId="95" applyNumberFormat="1" applyFont="1" applyFill="1" applyBorder="1" applyAlignment="1">
      <alignment horizontal="center" vertical="center"/>
    </xf>
    <xf numFmtId="0" fontId="10" fillId="2" borderId="1" xfId="110" applyFont="1" applyFill="1" applyBorder="1" applyAlignment="1">
      <alignment horizontal="left" vertical="center"/>
    </xf>
    <xf numFmtId="0" fontId="10" fillId="2" borderId="0" xfId="7" applyFont="1" applyFill="1" applyBorder="1" applyAlignment="1">
      <alignment horizontal="center"/>
    </xf>
    <xf numFmtId="0" fontId="118" fillId="2" borderId="0" xfId="0" applyFont="1" applyFill="1" applyAlignment="1"/>
    <xf numFmtId="0" fontId="0" fillId="2" borderId="0" xfId="0" applyFill="1" applyAlignment="1">
      <alignment horizontal="center"/>
    </xf>
    <xf numFmtId="0" fontId="0" fillId="2" borderId="0" xfId="0" applyFill="1" applyBorder="1" applyAlignment="1"/>
    <xf numFmtId="0" fontId="0" fillId="2" borderId="0" xfId="0" applyFill="1" applyAlignment="1">
      <alignment wrapText="1"/>
    </xf>
    <xf numFmtId="0" fontId="38" fillId="2" borderId="0" xfId="0" applyFont="1" applyFill="1" applyAlignment="1">
      <alignment horizontal="center"/>
    </xf>
    <xf numFmtId="0" fontId="38" fillId="2" borderId="0" xfId="0" applyFont="1" applyFill="1" applyBorder="1" applyAlignment="1">
      <alignment horizontal="center"/>
    </xf>
    <xf numFmtId="0" fontId="18" fillId="2" borderId="45" xfId="0" applyFont="1" applyFill="1" applyBorder="1" applyAlignment="1">
      <alignment vertical="center" wrapText="1"/>
    </xf>
    <xf numFmtId="0" fontId="18" fillId="0" borderId="44" xfId="0" applyFont="1" applyFill="1" applyBorder="1" applyAlignment="1">
      <alignment horizontal="center" vertical="center" wrapText="1"/>
    </xf>
    <xf numFmtId="0" fontId="14" fillId="2" borderId="1" xfId="0" applyFont="1" applyFill="1" applyBorder="1" applyAlignment="1">
      <alignment horizontal="justify" vertical="center" wrapText="1"/>
    </xf>
    <xf numFmtId="165" fontId="14" fillId="2" borderId="0" xfId="0" applyNumberFormat="1" applyFont="1" applyFill="1" applyBorder="1" applyAlignment="1">
      <alignment horizontal="center" vertical="center" wrapText="1"/>
    </xf>
    <xf numFmtId="165" fontId="14" fillId="2" borderId="9"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18" fillId="2" borderId="0" xfId="0" applyFont="1" applyFill="1" applyBorder="1"/>
    <xf numFmtId="0" fontId="6" fillId="2" borderId="1" xfId="0" applyFont="1" applyFill="1" applyBorder="1" applyAlignment="1">
      <alignment vertical="center" wrapText="1"/>
    </xf>
    <xf numFmtId="0" fontId="4" fillId="2" borderId="0" xfId="0" applyFont="1" applyFill="1" applyBorder="1" applyAlignment="1">
      <alignment horizontal="center" vertical="center" wrapText="1"/>
    </xf>
    <xf numFmtId="0" fontId="14" fillId="2" borderId="86" xfId="0" applyFont="1" applyFill="1" applyBorder="1" applyAlignment="1">
      <alignment vertical="center" wrapText="1"/>
    </xf>
    <xf numFmtId="0" fontId="14" fillId="2" borderId="9" xfId="0" applyFont="1" applyFill="1" applyBorder="1" applyAlignment="1">
      <alignment horizontal="center" vertical="center" wrapText="1"/>
    </xf>
    <xf numFmtId="0" fontId="14" fillId="2" borderId="1" xfId="0" applyFont="1" applyFill="1" applyBorder="1" applyAlignment="1">
      <alignment vertical="center" wrapText="1"/>
    </xf>
    <xf numFmtId="0" fontId="118" fillId="2" borderId="0" xfId="0" applyFont="1" applyFill="1" applyBorder="1" applyAlignment="1">
      <alignment horizontal="left" wrapText="1"/>
    </xf>
    <xf numFmtId="0" fontId="57" fillId="2" borderId="0" xfId="0" applyFont="1" applyFill="1" applyBorder="1" applyAlignment="1">
      <alignment horizontal="left" vertical="center" wrapText="1"/>
    </xf>
    <xf numFmtId="164" fontId="14" fillId="2" borderId="0"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8" fillId="2" borderId="45" xfId="0" applyFont="1" applyFill="1" applyBorder="1" applyAlignment="1">
      <alignment horizontal="center" vertical="center" wrapText="1"/>
    </xf>
    <xf numFmtId="0" fontId="38" fillId="2" borderId="1" xfId="0" applyFont="1" applyFill="1" applyBorder="1"/>
    <xf numFmtId="3" fontId="7" fillId="0" borderId="0" xfId="95" applyNumberFormat="1" applyFont="1" applyFill="1" applyBorder="1" applyAlignment="1">
      <alignment horizontal="center" vertical="center"/>
    </xf>
    <xf numFmtId="0" fontId="18" fillId="2" borderId="54" xfId="0" applyFont="1" applyFill="1" applyBorder="1" applyAlignment="1">
      <alignment horizontal="center" vertical="center"/>
    </xf>
    <xf numFmtId="0" fontId="18" fillId="2" borderId="116" xfId="0" applyFont="1" applyFill="1" applyBorder="1" applyAlignment="1">
      <alignment horizontal="center" vertical="center"/>
    </xf>
    <xf numFmtId="3" fontId="10" fillId="2" borderId="118" xfId="110" applyNumberFormat="1" applyFont="1" applyFill="1" applyBorder="1" applyAlignment="1">
      <alignment horizontal="center" vertical="center"/>
    </xf>
    <xf numFmtId="3" fontId="10" fillId="2" borderId="117" xfId="110" applyNumberFormat="1" applyFont="1" applyFill="1" applyBorder="1" applyAlignment="1">
      <alignment horizontal="center" vertical="center"/>
    </xf>
    <xf numFmtId="0" fontId="39" fillId="2" borderId="0" xfId="557" applyFont="1" applyFill="1" applyBorder="1" applyAlignment="1">
      <alignment horizontal="left" vertical="center"/>
    </xf>
    <xf numFmtId="1" fontId="14" fillId="2" borderId="113" xfId="0" applyNumberFormat="1" applyFont="1" applyFill="1" applyBorder="1" applyAlignment="1">
      <alignment horizontal="center" vertical="center"/>
    </xf>
    <xf numFmtId="1" fontId="14" fillId="2" borderId="114" xfId="0" applyNumberFormat="1" applyFont="1" applyFill="1" applyBorder="1" applyAlignment="1">
      <alignment horizontal="center" vertical="center"/>
    </xf>
    <xf numFmtId="0" fontId="0" fillId="2" borderId="0" xfId="0" applyFill="1"/>
    <xf numFmtId="0" fontId="14" fillId="2" borderId="0" xfId="0" applyFont="1" applyFill="1"/>
    <xf numFmtId="0" fontId="46" fillId="2" borderId="0" xfId="7" applyFont="1" applyFill="1"/>
    <xf numFmtId="0" fontId="7" fillId="2" borderId="0" xfId="0" applyFont="1" applyFill="1" applyBorder="1" applyAlignment="1">
      <alignment horizontal="left" wrapText="1"/>
    </xf>
    <xf numFmtId="168" fontId="10" fillId="2" borderId="0" xfId="0" applyNumberFormat="1" applyFont="1" applyFill="1" applyBorder="1" applyAlignment="1">
      <alignment horizontal="center" wrapText="1"/>
    </xf>
    <xf numFmtId="0" fontId="4" fillId="2" borderId="0" xfId="7" applyFont="1" applyFill="1"/>
    <xf numFmtId="0" fontId="46" fillId="2" borderId="1" xfId="7" applyFont="1" applyFill="1" applyBorder="1"/>
    <xf numFmtId="0" fontId="43" fillId="2" borderId="0" xfId="999" applyFill="1"/>
    <xf numFmtId="0" fontId="43" fillId="0" borderId="0" xfId="999"/>
    <xf numFmtId="0" fontId="43" fillId="2" borderId="0" xfId="999" applyFill="1" applyBorder="1"/>
    <xf numFmtId="49" fontId="43" fillId="2" borderId="0" xfId="999" applyNumberFormat="1" applyFill="1"/>
    <xf numFmtId="0" fontId="43" fillId="2" borderId="0" xfId="999" applyFill="1" applyAlignment="1">
      <alignment horizontal="center"/>
    </xf>
    <xf numFmtId="0" fontId="40" fillId="2" borderId="0" xfId="999" applyFont="1" applyFill="1"/>
    <xf numFmtId="3" fontId="4" fillId="2" borderId="13" xfId="557" applyNumberFormat="1" applyFont="1" applyFill="1" applyBorder="1" applyAlignment="1">
      <alignment horizontal="center" vertical="center"/>
    </xf>
    <xf numFmtId="0" fontId="4" fillId="2" borderId="0" xfId="557" applyFont="1" applyFill="1" applyBorder="1" applyAlignment="1">
      <alignment horizontal="left" vertical="center"/>
    </xf>
    <xf numFmtId="0" fontId="4" fillId="2" borderId="9" xfId="527" applyFont="1" applyFill="1" applyBorder="1" applyAlignment="1">
      <alignment horizontal="left" vertical="center"/>
    </xf>
    <xf numFmtId="3" fontId="7" fillId="2" borderId="19" xfId="4" applyNumberFormat="1" applyFont="1" applyFill="1" applyBorder="1" applyAlignment="1">
      <alignment horizontal="center"/>
    </xf>
    <xf numFmtId="3" fontId="7" fillId="2" borderId="20" xfId="4" applyNumberFormat="1" applyFont="1" applyFill="1" applyBorder="1" applyAlignment="1">
      <alignment horizontal="center"/>
    </xf>
    <xf numFmtId="3" fontId="7" fillId="2" borderId="21" xfId="4" applyNumberFormat="1" applyFont="1" applyFill="1" applyBorder="1" applyAlignment="1">
      <alignment horizontal="center"/>
    </xf>
    <xf numFmtId="0" fontId="106" fillId="2" borderId="0" xfId="0" applyFont="1" applyFill="1"/>
    <xf numFmtId="0" fontId="120" fillId="2" borderId="0" xfId="0" applyFont="1" applyFill="1"/>
    <xf numFmtId="0" fontId="121" fillId="2" borderId="0" xfId="0" applyFont="1" applyFill="1"/>
    <xf numFmtId="0" fontId="6" fillId="2" borderId="0" xfId="0" applyFont="1" applyFill="1" applyAlignment="1">
      <alignment horizontal="left" wrapText="1"/>
    </xf>
    <xf numFmtId="0" fontId="6" fillId="2" borderId="0" xfId="0" applyFont="1" applyFill="1"/>
    <xf numFmtId="0" fontId="6" fillId="2" borderId="0" xfId="0" applyFont="1" applyFill="1" applyAlignment="1">
      <alignment wrapText="1"/>
    </xf>
    <xf numFmtId="0" fontId="10" fillId="2" borderId="1" xfId="0" applyFont="1" applyFill="1" applyBorder="1" applyAlignment="1">
      <alignment horizontal="center" vertical="center" wrapText="1"/>
    </xf>
    <xf numFmtId="3" fontId="10" fillId="2" borderId="102"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68" fontId="10" fillId="2" borderId="102" xfId="0" applyNumberFormat="1" applyFont="1" applyFill="1" applyBorder="1" applyAlignment="1">
      <alignment horizontal="center" vertical="center" wrapText="1"/>
    </xf>
    <xf numFmtId="168" fontId="10" fillId="2" borderId="1" xfId="0" applyNumberFormat="1" applyFont="1" applyFill="1" applyBorder="1" applyAlignment="1">
      <alignment horizontal="center" vertical="center" wrapText="1"/>
    </xf>
    <xf numFmtId="168" fontId="10" fillId="0" borderId="102" xfId="0" applyNumberFormat="1" applyFont="1" applyFill="1" applyBorder="1" applyAlignment="1">
      <alignment horizontal="center" vertical="center" wrapText="1"/>
    </xf>
    <xf numFmtId="3" fontId="10" fillId="0" borderId="102" xfId="0" applyNumberFormat="1" applyFont="1" applyFill="1" applyBorder="1" applyAlignment="1">
      <alignment horizontal="center" vertical="center" wrapText="1"/>
    </xf>
    <xf numFmtId="0" fontId="7" fillId="2" borderId="127" xfId="0" applyFont="1" applyFill="1" applyBorder="1" applyAlignment="1">
      <alignment horizontal="center" vertical="center" wrapText="1"/>
    </xf>
    <xf numFmtId="0" fontId="46" fillId="2" borderId="1" xfId="7" applyFont="1" applyFill="1" applyBorder="1" applyAlignment="1">
      <alignment vertical="center"/>
    </xf>
    <xf numFmtId="0" fontId="7" fillId="2" borderId="103" xfId="0" applyFont="1" applyFill="1" applyBorder="1" applyAlignment="1">
      <alignment horizontal="center" vertical="center" wrapText="1"/>
    </xf>
    <xf numFmtId="0" fontId="57" fillId="2" borderId="0" xfId="0" applyFont="1" applyFill="1" applyAlignment="1">
      <alignment wrapText="1"/>
    </xf>
    <xf numFmtId="0" fontId="7" fillId="2" borderId="1" xfId="0" applyFont="1" applyFill="1" applyBorder="1" applyAlignment="1">
      <alignment horizontal="center" vertical="center" wrapText="1"/>
    </xf>
    <xf numFmtId="0" fontId="118" fillId="0" borderId="0" xfId="0" applyFont="1" applyFill="1" applyBorder="1"/>
    <xf numFmtId="0" fontId="14" fillId="0" borderId="1" xfId="0" applyFont="1" applyFill="1" applyBorder="1" applyAlignment="1">
      <alignment horizontal="justify" vertical="center" wrapText="1"/>
    </xf>
    <xf numFmtId="0" fontId="4" fillId="2" borderId="1" xfId="557" applyFont="1" applyFill="1" applyBorder="1" applyAlignment="1">
      <alignment horizontal="center" vertical="center"/>
    </xf>
    <xf numFmtId="0" fontId="4" fillId="2" borderId="130" xfId="557" applyFont="1" applyFill="1" applyBorder="1" applyAlignment="1">
      <alignment horizontal="center" vertical="center" wrapText="1"/>
    </xf>
    <xf numFmtId="0" fontId="6" fillId="2" borderId="6" xfId="557" applyFont="1" applyFill="1" applyBorder="1"/>
    <xf numFmtId="0" fontId="4" fillId="2" borderId="42" xfId="557" applyFont="1" applyFill="1" applyBorder="1" applyAlignment="1">
      <alignment horizontal="left" vertical="center"/>
    </xf>
    <xf numFmtId="0" fontId="4" fillId="2" borderId="3" xfId="557" applyFont="1" applyFill="1" applyBorder="1" applyAlignment="1">
      <alignment horizontal="left" vertical="center"/>
    </xf>
    <xf numFmtId="0" fontId="6" fillId="2" borderId="44" xfId="527" applyFill="1" applyBorder="1"/>
    <xf numFmtId="0" fontId="4" fillId="2" borderId="132" xfId="557" applyFont="1" applyFill="1" applyBorder="1" applyAlignment="1">
      <alignment horizontal="center" vertical="center" wrapText="1"/>
    </xf>
    <xf numFmtId="0" fontId="4" fillId="2" borderId="131" xfId="557" applyFont="1" applyFill="1" applyBorder="1" applyAlignment="1">
      <alignment horizontal="center" vertical="center"/>
    </xf>
    <xf numFmtId="49" fontId="18" fillId="2" borderId="9" xfId="0" applyNumberFormat="1" applyFont="1" applyFill="1" applyBorder="1" applyAlignment="1">
      <alignment horizontal="left" vertical="center" wrapText="1"/>
    </xf>
    <xf numFmtId="168" fontId="14" fillId="2" borderId="0" xfId="0" applyNumberFormat="1" applyFont="1" applyFill="1" applyBorder="1" applyAlignment="1">
      <alignment horizontal="center" vertical="center"/>
    </xf>
    <xf numFmtId="0" fontId="116" fillId="2" borderId="0" xfId="0" applyFont="1" applyFill="1"/>
    <xf numFmtId="168" fontId="11" fillId="2" borderId="12" xfId="4" applyNumberFormat="1" applyFont="1" applyFill="1" applyBorder="1" applyAlignment="1">
      <alignment horizontal="center"/>
    </xf>
    <xf numFmtId="169" fontId="11" fillId="2" borderId="12" xfId="4" applyNumberFormat="1" applyFont="1" applyFill="1" applyBorder="1" applyAlignment="1">
      <alignment horizontal="center"/>
    </xf>
    <xf numFmtId="0" fontId="7" fillId="2" borderId="134" xfId="4" applyFont="1" applyFill="1" applyBorder="1" applyAlignment="1">
      <alignment horizontal="left"/>
    </xf>
    <xf numFmtId="3" fontId="10" fillId="2" borderId="133" xfId="4" applyNumberFormat="1" applyFont="1" applyFill="1" applyBorder="1" applyAlignment="1">
      <alignment horizontal="center"/>
    </xf>
    <xf numFmtId="168" fontId="11" fillId="2" borderId="135" xfId="4" applyNumberFormat="1" applyFont="1" applyFill="1" applyBorder="1" applyAlignment="1">
      <alignment horizontal="center"/>
    </xf>
    <xf numFmtId="169" fontId="11" fillId="2" borderId="135" xfId="4" applyNumberFormat="1" applyFont="1" applyFill="1" applyBorder="1" applyAlignment="1">
      <alignment horizontal="center"/>
    </xf>
    <xf numFmtId="3" fontId="7" fillId="2" borderId="133" xfId="4" applyNumberFormat="1" applyFont="1" applyFill="1" applyBorder="1" applyAlignment="1">
      <alignment horizontal="center"/>
    </xf>
    <xf numFmtId="168" fontId="8" fillId="2" borderId="135" xfId="4" applyNumberFormat="1" applyFont="1" applyFill="1" applyBorder="1" applyAlignment="1">
      <alignment horizontal="center"/>
    </xf>
    <xf numFmtId="169" fontId="8" fillId="2" borderId="135" xfId="4" applyNumberFormat="1" applyFont="1" applyFill="1" applyBorder="1" applyAlignment="1">
      <alignment horizontal="center"/>
    </xf>
    <xf numFmtId="3" fontId="7" fillId="2" borderId="112" xfId="4" applyNumberFormat="1" applyFont="1" applyFill="1" applyBorder="1" applyAlignment="1">
      <alignment horizontal="center"/>
    </xf>
    <xf numFmtId="168" fontId="8" fillId="2" borderId="136" xfId="4" applyNumberFormat="1" applyFont="1" applyFill="1" applyBorder="1" applyAlignment="1">
      <alignment horizontal="center"/>
    </xf>
    <xf numFmtId="169" fontId="8" fillId="2" borderId="136" xfId="4" applyNumberFormat="1" applyFont="1" applyFill="1" applyBorder="1" applyAlignment="1">
      <alignment horizontal="center"/>
    </xf>
    <xf numFmtId="49" fontId="57" fillId="2" borderId="0" xfId="0" applyNumberFormat="1" applyFont="1" applyFill="1" applyBorder="1" applyAlignment="1">
      <alignment horizontal="left" wrapText="1"/>
    </xf>
    <xf numFmtId="0" fontId="39" fillId="2" borderId="0" xfId="557" applyFont="1" applyFill="1" applyAlignment="1">
      <alignment horizontal="left" wrapText="1"/>
    </xf>
    <xf numFmtId="0" fontId="14" fillId="2" borderId="0" xfId="0" applyFont="1" applyFill="1" applyAlignment="1">
      <alignment horizontal="left" wrapText="1"/>
    </xf>
    <xf numFmtId="0" fontId="58" fillId="2" borderId="0" xfId="0" applyFont="1" applyFill="1"/>
    <xf numFmtId="0" fontId="20" fillId="2" borderId="0" xfId="0" applyFont="1" applyFill="1"/>
    <xf numFmtId="168" fontId="7" fillId="2" borderId="2" xfId="3" applyNumberFormat="1" applyFont="1" applyFill="1" applyBorder="1" applyAlignment="1">
      <alignment horizontal="center"/>
    </xf>
    <xf numFmtId="168" fontId="7" fillId="2" borderId="1" xfId="3" applyNumberFormat="1" applyFont="1" applyFill="1" applyBorder="1" applyAlignment="1">
      <alignment horizontal="center"/>
    </xf>
    <xf numFmtId="168" fontId="7" fillId="2" borderId="9" xfId="3" applyNumberFormat="1" applyFont="1" applyFill="1" applyBorder="1" applyAlignment="1">
      <alignment horizontal="center"/>
    </xf>
    <xf numFmtId="168" fontId="10" fillId="2" borderId="2" xfId="3" applyNumberFormat="1" applyFont="1" applyFill="1" applyBorder="1" applyAlignment="1">
      <alignment horizontal="center"/>
    </xf>
    <xf numFmtId="168" fontId="10" fillId="2" borderId="1" xfId="3" applyNumberFormat="1" applyFont="1" applyFill="1" applyBorder="1" applyAlignment="1">
      <alignment horizontal="center"/>
    </xf>
    <xf numFmtId="168" fontId="10" fillId="2" borderId="0" xfId="3" applyNumberFormat="1" applyFont="1" applyFill="1" applyBorder="1" applyAlignment="1">
      <alignment horizontal="center"/>
    </xf>
    <xf numFmtId="168" fontId="10" fillId="2" borderId="11" xfId="3" applyNumberFormat="1" applyFont="1" applyFill="1" applyBorder="1" applyAlignment="1">
      <alignment horizontal="center"/>
    </xf>
    <xf numFmtId="168" fontId="10" fillId="2" borderId="10" xfId="3" applyNumberFormat="1" applyFont="1" applyFill="1" applyBorder="1" applyAlignment="1">
      <alignment horizontal="center"/>
    </xf>
    <xf numFmtId="168" fontId="10" fillId="2" borderId="13" xfId="3" applyNumberFormat="1" applyFont="1" applyFill="1" applyBorder="1" applyAlignment="1">
      <alignment horizontal="center"/>
    </xf>
    <xf numFmtId="168" fontId="7" fillId="2" borderId="11" xfId="3" applyNumberFormat="1" applyFont="1" applyFill="1" applyBorder="1" applyAlignment="1">
      <alignment horizontal="center"/>
    </xf>
    <xf numFmtId="168" fontId="7" fillId="2" borderId="10" xfId="3" applyNumberFormat="1" applyFont="1" applyFill="1" applyBorder="1" applyAlignment="1">
      <alignment horizontal="center"/>
    </xf>
    <xf numFmtId="168" fontId="7" fillId="2" borderId="13" xfId="3" applyNumberFormat="1" applyFont="1" applyFill="1" applyBorder="1" applyAlignment="1">
      <alignment horizontal="center"/>
    </xf>
    <xf numFmtId="168" fontId="7" fillId="2" borderId="0" xfId="3" applyNumberFormat="1" applyFont="1" applyFill="1" applyBorder="1" applyAlignment="1">
      <alignment horizontal="center"/>
    </xf>
    <xf numFmtId="168" fontId="7" fillId="2" borderId="76" xfId="3" applyNumberFormat="1" applyFont="1" applyFill="1" applyBorder="1" applyAlignment="1">
      <alignment horizontal="center"/>
    </xf>
    <xf numFmtId="0" fontId="8" fillId="2" borderId="41" xfId="3" applyFont="1" applyFill="1" applyBorder="1" applyAlignment="1">
      <alignment horizontal="left"/>
    </xf>
    <xf numFmtId="3" fontId="8" fillId="2" borderId="74" xfId="3" applyNumberFormat="1" applyFont="1" applyFill="1" applyBorder="1" applyAlignment="1">
      <alignment horizontal="center"/>
    </xf>
    <xf numFmtId="3" fontId="8" fillId="2" borderId="41" xfId="3" applyNumberFormat="1" applyFont="1" applyFill="1" applyBorder="1" applyAlignment="1">
      <alignment horizontal="center"/>
    </xf>
    <xf numFmtId="3" fontId="8" fillId="2" borderId="76" xfId="3" applyNumberFormat="1" applyFont="1" applyFill="1" applyBorder="1" applyAlignment="1">
      <alignment horizontal="center"/>
    </xf>
    <xf numFmtId="0" fontId="8" fillId="2" borderId="1" xfId="4" applyFont="1" applyFill="1" applyBorder="1" applyAlignment="1">
      <alignment horizontal="left"/>
    </xf>
    <xf numFmtId="3" fontId="8" fillId="2" borderId="66" xfId="4" applyNumberFormat="1" applyFont="1" applyFill="1" applyBorder="1" applyAlignment="1">
      <alignment horizontal="center"/>
    </xf>
    <xf numFmtId="3" fontId="8" fillId="2" borderId="62" xfId="4" applyNumberFormat="1" applyFont="1" applyFill="1" applyBorder="1" applyAlignment="1">
      <alignment horizontal="center"/>
    </xf>
    <xf numFmtId="3" fontId="8" fillId="2" borderId="63" xfId="4" applyNumberFormat="1" applyFont="1" applyFill="1" applyBorder="1" applyAlignment="1">
      <alignment horizontal="center"/>
    </xf>
    <xf numFmtId="3" fontId="8" fillId="2" borderId="62" xfId="7" applyNumberFormat="1" applyFont="1" applyFill="1" applyBorder="1" applyAlignment="1">
      <alignment horizontal="center"/>
    </xf>
    <xf numFmtId="3" fontId="9" fillId="2" borderId="66" xfId="0" applyNumberFormat="1" applyFont="1" applyFill="1" applyBorder="1" applyAlignment="1">
      <alignment horizontal="center"/>
    </xf>
    <xf numFmtId="3" fontId="9" fillId="2" borderId="0" xfId="0" applyNumberFormat="1" applyFont="1" applyFill="1" applyBorder="1" applyAlignment="1">
      <alignment horizontal="center"/>
    </xf>
    <xf numFmtId="0" fontId="118" fillId="2" borderId="0" xfId="0" applyFont="1" applyFill="1" applyBorder="1" applyAlignment="1">
      <alignment horizontal="left"/>
    </xf>
    <xf numFmtId="49" fontId="57" fillId="2" borderId="0" xfId="0" applyNumberFormat="1" applyFont="1" applyFill="1" applyBorder="1" applyAlignment="1">
      <alignment horizontal="left"/>
    </xf>
    <xf numFmtId="49" fontId="57" fillId="2" borderId="0" xfId="0" applyNumberFormat="1" applyFont="1" applyFill="1" applyBorder="1" applyAlignment="1"/>
    <xf numFmtId="0" fontId="39" fillId="2" borderId="0" xfId="557" applyFont="1" applyFill="1" applyAlignment="1">
      <alignment horizontal="left"/>
    </xf>
    <xf numFmtId="0" fontId="39" fillId="2" borderId="0" xfId="557" applyFont="1" applyFill="1" applyAlignment="1"/>
    <xf numFmtId="0" fontId="18" fillId="2" borderId="0" xfId="0" applyFont="1" applyFill="1" applyBorder="1" applyAlignment="1">
      <alignment horizontal="center"/>
    </xf>
    <xf numFmtId="0" fontId="18" fillId="2" borderId="1" xfId="0" applyFont="1" applyFill="1" applyBorder="1" applyAlignment="1">
      <alignment horizontal="center"/>
    </xf>
    <xf numFmtId="0" fontId="57" fillId="2" borderId="0" xfId="0" applyFont="1" applyFill="1" applyAlignment="1">
      <alignment horizontal="left"/>
    </xf>
    <xf numFmtId="0" fontId="18"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7" fillId="2" borderId="12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18" fillId="2" borderId="0" xfId="0" applyFont="1" applyFill="1" applyBorder="1" applyAlignment="1">
      <alignment horizontal="left" wrapText="1"/>
    </xf>
    <xf numFmtId="0" fontId="7" fillId="2" borderId="119" xfId="0"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7" fillId="2" borderId="44" xfId="3" applyFont="1" applyFill="1" applyBorder="1" applyAlignment="1">
      <alignment horizontal="center" vertical="center"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7" fillId="2" borderId="21" xfId="3" applyFont="1" applyFill="1" applyBorder="1" applyAlignment="1">
      <alignment horizontal="center" vertical="center"/>
    </xf>
    <xf numFmtId="0" fontId="7" fillId="2" borderId="43" xfId="3" applyFont="1" applyFill="1" applyBorder="1" applyAlignment="1">
      <alignment horizontal="center" vertical="center"/>
    </xf>
    <xf numFmtId="0" fontId="7" fillId="2" borderId="21" xfId="3" applyFont="1" applyFill="1" applyBorder="1" applyAlignment="1">
      <alignment horizontal="center" vertical="center" wrapText="1"/>
    </xf>
    <xf numFmtId="0" fontId="7" fillId="2" borderId="43" xfId="3"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7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2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 xfId="0" applyFont="1" applyFill="1" applyBorder="1" applyAlignment="1">
      <alignment horizontal="center"/>
    </xf>
    <xf numFmtId="0" fontId="18" fillId="2" borderId="17" xfId="0" applyFont="1" applyFill="1" applyBorder="1" applyAlignment="1">
      <alignment horizontal="center" vertical="center"/>
    </xf>
    <xf numFmtId="0" fontId="116" fillId="2" borderId="2" xfId="0" applyFont="1" applyFill="1" applyBorder="1" applyAlignment="1">
      <alignment horizontal="center" vertical="center"/>
    </xf>
    <xf numFmtId="0" fontId="116" fillId="2" borderId="0" xfId="0" applyFont="1" applyFill="1" applyBorder="1" applyAlignment="1">
      <alignment horizontal="center" vertical="center"/>
    </xf>
    <xf numFmtId="0" fontId="116" fillId="2" borderId="3" xfId="0" applyFont="1" applyFill="1" applyBorder="1" applyAlignment="1">
      <alignment horizontal="center" vertical="center"/>
    </xf>
    <xf numFmtId="0" fontId="116" fillId="2" borderId="21" xfId="0" applyFont="1" applyFill="1" applyBorder="1" applyAlignment="1">
      <alignment horizontal="center" vertical="center"/>
    </xf>
    <xf numFmtId="0" fontId="58" fillId="2" borderId="0" xfId="110" applyFont="1" applyFill="1" applyBorder="1" applyAlignment="1">
      <alignment horizontal="center" vertical="center"/>
    </xf>
    <xf numFmtId="0" fontId="58" fillId="2" borderId="1" xfId="110" applyFont="1" applyFill="1" applyBorder="1" applyAlignment="1">
      <alignment horizontal="center" vertical="center"/>
    </xf>
    <xf numFmtId="0" fontId="116" fillId="2" borderId="1" xfId="0" applyFont="1" applyFill="1" applyBorder="1" applyAlignment="1">
      <alignment horizontal="center" vertical="center"/>
    </xf>
    <xf numFmtId="0" fontId="7" fillId="2" borderId="70" xfId="110" applyFont="1" applyFill="1" applyBorder="1" applyAlignment="1">
      <alignment horizontal="center" vertical="center"/>
    </xf>
    <xf numFmtId="0" fontId="7" fillId="2" borderId="112" xfId="110" applyFont="1" applyFill="1" applyBorder="1" applyAlignment="1">
      <alignment horizontal="center" vertical="center"/>
    </xf>
    <xf numFmtId="0" fontId="7" fillId="2" borderId="9" xfId="110" applyFont="1" applyFill="1" applyBorder="1" applyAlignment="1">
      <alignment horizontal="center" vertical="center"/>
    </xf>
    <xf numFmtId="0" fontId="7" fillId="2" borderId="44" xfId="110" applyFont="1" applyFill="1" applyBorder="1" applyAlignment="1">
      <alignment horizontal="center" vertical="center"/>
    </xf>
    <xf numFmtId="49" fontId="57" fillId="2" borderId="0" xfId="0" applyNumberFormat="1" applyFont="1" applyFill="1" applyBorder="1" applyAlignment="1">
      <alignment horizontal="left" wrapText="1"/>
    </xf>
    <xf numFmtId="49" fontId="18" fillId="2" borderId="9" xfId="0" applyNumberFormat="1" applyFont="1" applyFill="1" applyBorder="1" applyAlignment="1">
      <alignment horizontal="left" vertical="center" wrapText="1"/>
    </xf>
    <xf numFmtId="49" fontId="18" fillId="2" borderId="13" xfId="0" applyNumberFormat="1" applyFont="1" applyFill="1" applyBorder="1" applyAlignment="1">
      <alignment horizontal="left" vertical="center" wrapText="1"/>
    </xf>
    <xf numFmtId="49" fontId="18" fillId="2" borderId="76" xfId="0" applyNumberFormat="1" applyFont="1" applyFill="1" applyBorder="1" applyAlignment="1">
      <alignment horizontal="left" vertical="center" wrapText="1"/>
    </xf>
    <xf numFmtId="49" fontId="18" fillId="2" borderId="0" xfId="0" applyNumberFormat="1" applyFont="1" applyFill="1" applyBorder="1" applyAlignment="1">
      <alignment horizontal="left" vertical="center" wrapText="1"/>
    </xf>
    <xf numFmtId="1" fontId="14" fillId="2" borderId="48" xfId="0" applyNumberFormat="1" applyFont="1" applyFill="1" applyBorder="1" applyAlignment="1">
      <alignment horizontal="center" vertical="center"/>
    </xf>
    <xf numFmtId="1" fontId="14" fillId="2" borderId="87" xfId="0" applyNumberFormat="1" applyFont="1" applyFill="1" applyBorder="1" applyAlignment="1">
      <alignment horizontal="center" vertical="center"/>
    </xf>
    <xf numFmtId="1" fontId="14" fillId="2" borderId="114" xfId="0" applyNumberFormat="1" applyFont="1" applyFill="1" applyBorder="1" applyAlignment="1">
      <alignment horizontal="center" vertical="center"/>
    </xf>
    <xf numFmtId="1" fontId="14" fillId="2" borderId="113" xfId="0" applyNumberFormat="1" applyFont="1" applyFill="1" applyBorder="1" applyAlignment="1">
      <alignment horizontal="center" vertical="center"/>
    </xf>
    <xf numFmtId="1" fontId="14" fillId="2" borderId="47"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0" fontId="14" fillId="2" borderId="113" xfId="0" applyFont="1" applyFill="1" applyBorder="1" applyAlignment="1">
      <alignment horizontal="center" vertical="center"/>
    </xf>
    <xf numFmtId="168" fontId="14" fillId="2" borderId="47" xfId="0" applyNumberFormat="1" applyFont="1" applyFill="1" applyBorder="1" applyAlignment="1">
      <alignment horizontal="center" vertical="center"/>
    </xf>
    <xf numFmtId="168" fontId="14" fillId="2" borderId="115" xfId="0" applyNumberFormat="1" applyFont="1" applyFill="1" applyBorder="1" applyAlignment="1">
      <alignment horizontal="center" vertical="center"/>
    </xf>
    <xf numFmtId="0" fontId="14" fillId="2" borderId="47" xfId="0" applyFont="1" applyFill="1" applyBorder="1" applyAlignment="1">
      <alignment horizontal="center" vertical="center"/>
    </xf>
    <xf numFmtId="0" fontId="14" fillId="2" borderId="9" xfId="0" applyFont="1" applyFill="1" applyBorder="1" applyAlignment="1">
      <alignment horizontal="center" vertical="center"/>
    </xf>
    <xf numFmtId="168" fontId="14" fillId="2" borderId="9" xfId="0" applyNumberFormat="1" applyFont="1" applyFill="1" applyBorder="1" applyAlignment="1">
      <alignment horizontal="center" vertical="center"/>
    </xf>
    <xf numFmtId="168" fontId="14" fillId="2" borderId="48" xfId="0" applyNumberFormat="1" applyFont="1" applyFill="1" applyBorder="1" applyAlignment="1">
      <alignment horizontal="center" vertical="center"/>
    </xf>
    <xf numFmtId="168" fontId="14" fillId="2" borderId="0" xfId="0" applyNumberFormat="1" applyFont="1" applyFill="1" applyBorder="1" applyAlignment="1">
      <alignment horizontal="center" vertical="center"/>
    </xf>
    <xf numFmtId="168" fontId="14" fillId="2" borderId="87" xfId="0" applyNumberFormat="1" applyFont="1" applyFill="1" applyBorder="1" applyAlignment="1">
      <alignment horizontal="center" vertical="center"/>
    </xf>
    <xf numFmtId="168" fontId="14" fillId="2" borderId="114" xfId="0" applyNumberFormat="1" applyFont="1" applyFill="1" applyBorder="1" applyAlignment="1">
      <alignment horizontal="center" vertical="center"/>
    </xf>
    <xf numFmtId="168" fontId="14" fillId="2" borderId="113" xfId="0" applyNumberFormat="1" applyFont="1" applyFill="1" applyBorder="1" applyAlignment="1">
      <alignment horizontal="center" vertical="center"/>
    </xf>
    <xf numFmtId="1" fontId="10" fillId="2" borderId="0" xfId="8" applyNumberFormat="1" applyFont="1" applyFill="1" applyBorder="1" applyAlignment="1">
      <alignment horizontal="center"/>
    </xf>
    <xf numFmtId="0" fontId="57" fillId="2" borderId="0" xfId="0" applyFont="1" applyFill="1" applyAlignment="1">
      <alignment horizontal="left" wrapText="1"/>
    </xf>
    <xf numFmtId="0" fontId="39" fillId="2" borderId="0" xfId="557" applyFont="1" applyFill="1" applyAlignment="1">
      <alignment horizontal="left" wrapText="1"/>
    </xf>
  </cellXfs>
  <cellStyles count="1024">
    <cellStyle name="%" xfId="262"/>
    <cellStyle name="% 2" xfId="193"/>
    <cellStyle name="% 3" xfId="185"/>
    <cellStyle name="20% - Accent1" xfId="27" builtinId="30" customBuiltin="1"/>
    <cellStyle name="20% - Accent1 2" xfId="209"/>
    <cellStyle name="20% - Accent1 2 2" xfId="89"/>
    <cellStyle name="20% - Accent1 2 2 2" xfId="58"/>
    <cellStyle name="20% - Accent1 2 2 3" xfId="206"/>
    <cellStyle name="20% - Accent1 2 3" xfId="189"/>
    <cellStyle name="20% - Accent1 2 3 2" xfId="190"/>
    <cellStyle name="20% - Accent1 2 4" xfId="211"/>
    <cellStyle name="20% - Accent1 2 5" xfId="192"/>
    <cellStyle name="20% - Accent1 3" xfId="261"/>
    <cellStyle name="20% - Accent1 3 2" xfId="260"/>
    <cellStyle name="20% - Accent1 4" xfId="259"/>
    <cellStyle name="20% - Accent2" xfId="31" builtinId="34" customBuiltin="1"/>
    <cellStyle name="20% - Accent2 2" xfId="199"/>
    <cellStyle name="20% - Accent2 2 2" xfId="258"/>
    <cellStyle name="20% - Accent2 2 2 2" xfId="257"/>
    <cellStyle name="20% - Accent2 2 2 3" xfId="256"/>
    <cellStyle name="20% - Accent2 2 3" xfId="255"/>
    <cellStyle name="20% - Accent2 2 3 2" xfId="196"/>
    <cellStyle name="20% - Accent2 2 4" xfId="254"/>
    <cellStyle name="20% - Accent2 2 5" xfId="253"/>
    <cellStyle name="20% - Accent2 3" xfId="252"/>
    <cellStyle name="20% - Accent2 3 2" xfId="198"/>
    <cellStyle name="20% - Accent2 4" xfId="251"/>
    <cellStyle name="20% - Accent3" xfId="35" builtinId="38" customBuiltin="1"/>
    <cellStyle name="20% - Accent3 2" xfId="250"/>
    <cellStyle name="20% - Accent3 2 2" xfId="249"/>
    <cellStyle name="20% - Accent3 2 2 2" xfId="248"/>
    <cellStyle name="20% - Accent3 2 2 3" xfId="247"/>
    <cellStyle name="20% - Accent3 2 3" xfId="246"/>
    <cellStyle name="20% - Accent3 2 3 2" xfId="195"/>
    <cellStyle name="20% - Accent3 2 4" xfId="245"/>
    <cellStyle name="20% - Accent3 2 5" xfId="201"/>
    <cellStyle name="20% - Accent3 3" xfId="78"/>
    <cellStyle name="20% - Accent3 3 2" xfId="244"/>
    <cellStyle name="20% - Accent3 4" xfId="207"/>
    <cellStyle name="20% - Accent4" xfId="39" builtinId="42" customBuiltin="1"/>
    <cellStyle name="20% - Accent4 2" xfId="263"/>
    <cellStyle name="20% - Accent4 2 2" xfId="200"/>
    <cellStyle name="20% - Accent4 2 2 2" xfId="243"/>
    <cellStyle name="20% - Accent4 2 2 3" xfId="242"/>
    <cellStyle name="20% - Accent4 2 3" xfId="241"/>
    <cellStyle name="20% - Accent4 2 3 2" xfId="66"/>
    <cellStyle name="20% - Accent4 2 4" xfId="240"/>
    <cellStyle name="20% - Accent4 2 5" xfId="239"/>
    <cellStyle name="20% - Accent4 3" xfId="238"/>
    <cellStyle name="20% - Accent4 3 2" xfId="237"/>
    <cellStyle name="20% - Accent4 4" xfId="184"/>
    <cellStyle name="20% - Accent5" xfId="43" builtinId="46" customBuiltin="1"/>
    <cellStyle name="20% - Accent5 2" xfId="82"/>
    <cellStyle name="20% - Accent5 2 2" xfId="205"/>
    <cellStyle name="20% - Accent5 2 2 2" xfId="67"/>
    <cellStyle name="20% - Accent5 2 2 3" xfId="86"/>
    <cellStyle name="20% - Accent5 2 3" xfId="62"/>
    <cellStyle name="20% - Accent5 2 3 2" xfId="96"/>
    <cellStyle name="20% - Accent5 2 4" xfId="50"/>
    <cellStyle name="20% - Accent5 2 5" xfId="91"/>
    <cellStyle name="20% - Accent5 3" xfId="236"/>
    <cellStyle name="20% - Accent5 3 2" xfId="235"/>
    <cellStyle name="20% - Accent5 4" xfId="234"/>
    <cellStyle name="20% - Accent6" xfId="47" builtinId="50" customBuiltin="1"/>
    <cellStyle name="20% - Accent6 2" xfId="233"/>
    <cellStyle name="20% - Accent6 2 2" xfId="186"/>
    <cellStyle name="20% - Accent6 2 2 2" xfId="232"/>
    <cellStyle name="20% - Accent6 2 2 3" xfId="194"/>
    <cellStyle name="20% - Accent6 2 3" xfId="187"/>
    <cellStyle name="20% - Accent6 2 3 2" xfId="231"/>
    <cellStyle name="20% - Accent6 2 4" xfId="230"/>
    <cellStyle name="20% - Accent6 2 5" xfId="197"/>
    <cellStyle name="20% - Accent6 3" xfId="188"/>
    <cellStyle name="20% - Accent6 3 2" xfId="210"/>
    <cellStyle name="20% - Accent6 4" xfId="229"/>
    <cellStyle name="40% - Accent1" xfId="28" builtinId="31" customBuiltin="1"/>
    <cellStyle name="40% - Accent1 2" xfId="228"/>
    <cellStyle name="40% - Accent1 2 2" xfId="227"/>
    <cellStyle name="40% - Accent1 2 2 2" xfId="59"/>
    <cellStyle name="40% - Accent1 2 2 3" xfId="121"/>
    <cellStyle name="40% - Accent1 2 3" xfId="97"/>
    <cellStyle name="40% - Accent1 2 3 2" xfId="51"/>
    <cellStyle name="40% - Accent1 2 4" xfId="226"/>
    <cellStyle name="40% - Accent1 2 5" xfId="63"/>
    <cellStyle name="40% - Accent1 3" xfId="54"/>
    <cellStyle name="40% - Accent1 3 2" xfId="70"/>
    <cellStyle name="40% - Accent1 4" xfId="74"/>
    <cellStyle name="40% - Accent2" xfId="32" builtinId="35" customBuiltin="1"/>
    <cellStyle name="40% - Accent2 2" xfId="225"/>
    <cellStyle name="40% - Accent2 2 2" xfId="224"/>
    <cellStyle name="40% - Accent2 2 2 2" xfId="223"/>
    <cellStyle name="40% - Accent2 2 2 3" xfId="222"/>
    <cellStyle name="40% - Accent2 2 3" xfId="221"/>
    <cellStyle name="40% - Accent2 2 3 2" xfId="220"/>
    <cellStyle name="40% - Accent2 2 4" xfId="219"/>
    <cellStyle name="40% - Accent2 2 5" xfId="218"/>
    <cellStyle name="40% - Accent2 3" xfId="217"/>
    <cellStyle name="40% - Accent2 3 2" xfId="216"/>
    <cellStyle name="40% - Accent2 4" xfId="215"/>
    <cellStyle name="40% - Accent3" xfId="36" builtinId="39" customBuiltin="1"/>
    <cellStyle name="40% - Accent3 2" xfId="204"/>
    <cellStyle name="40% - Accent3 2 2" xfId="214"/>
    <cellStyle name="40% - Accent3 2 2 2" xfId="202"/>
    <cellStyle name="40% - Accent3 2 2 3" xfId="208"/>
    <cellStyle name="40% - Accent3 2 3" xfId="203"/>
    <cellStyle name="40% - Accent3 2 3 2" xfId="191"/>
    <cellStyle name="40% - Accent3 2 4" xfId="57"/>
    <cellStyle name="40% - Accent3 2 5" xfId="213"/>
    <cellStyle name="40% - Accent3 3" xfId="212"/>
    <cellStyle name="40% - Accent3 3 2" xfId="90"/>
    <cellStyle name="40% - Accent3 4" xfId="92"/>
    <cellStyle name="40% - Accent4" xfId="40" builtinId="43" customBuiltin="1"/>
    <cellStyle name="40% - Accent4 2" xfId="83"/>
    <cellStyle name="40% - Accent4 2 2" xfId="76"/>
    <cellStyle name="40% - Accent4 2 2 2" xfId="65"/>
    <cellStyle name="40% - Accent4 2 2 3" xfId="81"/>
    <cellStyle name="40% - Accent4 2 3" xfId="61"/>
    <cellStyle name="40% - Accent4 2 3 2" xfId="53"/>
    <cellStyle name="40% - Accent4 2 4" xfId="71"/>
    <cellStyle name="40% - Accent4 2 5" xfId="87"/>
    <cellStyle name="40% - Accent4 3" xfId="80"/>
    <cellStyle name="40% - Accent4 3 2" xfId="69"/>
    <cellStyle name="40% - Accent4 4" xfId="85"/>
    <cellStyle name="40% - Accent5" xfId="44" builtinId="47" customBuiltin="1"/>
    <cellStyle name="40% - Accent5 2" xfId="64"/>
    <cellStyle name="40% - Accent5 2 2" xfId="75"/>
    <cellStyle name="40% - Accent5 2 2 2" xfId="68"/>
    <cellStyle name="40% - Accent5 2 2 3" xfId="84"/>
    <cellStyle name="40% - Accent5 2 3" xfId="73"/>
    <cellStyle name="40% - Accent5 2 3 2" xfId="56"/>
    <cellStyle name="40% - Accent5 2 4" xfId="55"/>
    <cellStyle name="40% - Accent5 2 5" xfId="79"/>
    <cellStyle name="40% - Accent5 3" xfId="72"/>
    <cellStyle name="40% - Accent5 3 2" xfId="88"/>
    <cellStyle name="40% - Accent5 4" xfId="77"/>
    <cellStyle name="40% - Accent6" xfId="48" builtinId="51" customBuiltin="1"/>
    <cellStyle name="40% - Accent6 2" xfId="60"/>
    <cellStyle name="40% - Accent6 2 2" xfId="52"/>
    <cellStyle name="40% - Accent6 2 2 2" xfId="264"/>
    <cellStyle name="40% - Accent6 2 2 3" xfId="265"/>
    <cellStyle name="40% - Accent6 2 3" xfId="266"/>
    <cellStyle name="40% - Accent6 2 3 2" xfId="267"/>
    <cellStyle name="40% - Accent6 2 4" xfId="268"/>
    <cellStyle name="40% - Accent6 2 5" xfId="269"/>
    <cellStyle name="40% - Accent6 3" xfId="270"/>
    <cellStyle name="40% - Accent6 3 2" xfId="271"/>
    <cellStyle name="40% - Accent6 4" xfId="272"/>
    <cellStyle name="60% - Accent1" xfId="29" builtinId="32" customBuiltin="1"/>
    <cellStyle name="60% - Accent1 2" xfId="273"/>
    <cellStyle name="60% - Accent1 2 2" xfId="274"/>
    <cellStyle name="60% - Accent1 3" xfId="275"/>
    <cellStyle name="60% - Accent2" xfId="33" builtinId="36" customBuiltin="1"/>
    <cellStyle name="60% - Accent2 2" xfId="276"/>
    <cellStyle name="60% - Accent2 2 2" xfId="277"/>
    <cellStyle name="60% - Accent2 3" xfId="278"/>
    <cellStyle name="60% - Accent3" xfId="37" builtinId="40" customBuiltin="1"/>
    <cellStyle name="60% - Accent3 2" xfId="279"/>
    <cellStyle name="60% - Accent3 2 2" xfId="280"/>
    <cellStyle name="60% - Accent3 2 2 2" xfId="281"/>
    <cellStyle name="60% - Accent3 3" xfId="282"/>
    <cellStyle name="60% - Accent4" xfId="41" builtinId="44" customBuiltin="1"/>
    <cellStyle name="60% - Accent4 2" xfId="283"/>
    <cellStyle name="60% - Accent4 2 2" xfId="284"/>
    <cellStyle name="60% - Accent4 2 2 2" xfId="285"/>
    <cellStyle name="60% - Accent4 3" xfId="286"/>
    <cellStyle name="60% - Accent5" xfId="45" builtinId="48" customBuiltin="1"/>
    <cellStyle name="60% - Accent5 2" xfId="287"/>
    <cellStyle name="60% - Accent5 2 2" xfId="288"/>
    <cellStyle name="60% - Accent5 3" xfId="289"/>
    <cellStyle name="60% - Accent6" xfId="49" builtinId="52" customBuiltin="1"/>
    <cellStyle name="60% - Accent6 2" xfId="290"/>
    <cellStyle name="60% - Accent6 2 2" xfId="291"/>
    <cellStyle name="60% - Accent6 2 2 2" xfId="292"/>
    <cellStyle name="60% - Accent6 3" xfId="293"/>
    <cellStyle name="Accent1" xfId="26" builtinId="29" customBuiltin="1"/>
    <cellStyle name="Accent1 2" xfId="294"/>
    <cellStyle name="Accent1 2 2" xfId="295"/>
    <cellStyle name="Accent1 3" xfId="296"/>
    <cellStyle name="Accent2" xfId="30" builtinId="33" customBuiltin="1"/>
    <cellStyle name="Accent2 2" xfId="297"/>
    <cellStyle name="Accent2 2 2" xfId="298"/>
    <cellStyle name="Accent2 3" xfId="299"/>
    <cellStyle name="Accent3" xfId="34" builtinId="37" customBuiltin="1"/>
    <cellStyle name="Accent3 2" xfId="300"/>
    <cellStyle name="Accent3 2 2" xfId="301"/>
    <cellStyle name="Accent3 3" xfId="302"/>
    <cellStyle name="Accent4" xfId="38" builtinId="41" customBuiltin="1"/>
    <cellStyle name="Accent4 2" xfId="303"/>
    <cellStyle name="Accent4 2 2" xfId="304"/>
    <cellStyle name="Accent4 3" xfId="305"/>
    <cellStyle name="Accent5" xfId="42" builtinId="45" customBuiltin="1"/>
    <cellStyle name="Accent5 2" xfId="306"/>
    <cellStyle name="Accent5 2 2" xfId="307"/>
    <cellStyle name="Accent5 3" xfId="308"/>
    <cellStyle name="Accent6" xfId="46" builtinId="49" customBuiltin="1"/>
    <cellStyle name="Accent6 2" xfId="309"/>
    <cellStyle name="Accent6 2 2" xfId="310"/>
    <cellStyle name="Accent6 3" xfId="311"/>
    <cellStyle name="Bad" xfId="15" builtinId="27" customBuiltin="1"/>
    <cellStyle name="Bad 2" xfId="312"/>
    <cellStyle name="Bad 2 2" xfId="313"/>
    <cellStyle name="Bad 3" xfId="314"/>
    <cellStyle name="Calculation" xfId="19" builtinId="22" customBuiltin="1"/>
    <cellStyle name="Calculation 2" xfId="315"/>
    <cellStyle name="Calculation 2 2" xfId="316"/>
    <cellStyle name="Calculation 3" xfId="317"/>
    <cellStyle name="cf1" xfId="123"/>
    <cellStyle name="cf2" xfId="124"/>
    <cellStyle name="Check Cell" xfId="21" builtinId="23" customBuiltin="1"/>
    <cellStyle name="Check Cell 2" xfId="318"/>
    <cellStyle name="Check Cell 2 2" xfId="319"/>
    <cellStyle name="Check Cell 3" xfId="320"/>
    <cellStyle name="Comma" xfId="8" builtinId="3"/>
    <cellStyle name="Comma 10" xfId="321"/>
    <cellStyle name="Comma 10 2" xfId="322"/>
    <cellStyle name="Comma 11" xfId="323"/>
    <cellStyle name="Comma 12" xfId="324"/>
    <cellStyle name="Comma 13" xfId="325"/>
    <cellStyle name="Comma 14" xfId="326"/>
    <cellStyle name="Comma 15" xfId="327"/>
    <cellStyle name="Comma 16" xfId="328"/>
    <cellStyle name="Comma 17" xfId="329"/>
    <cellStyle name="Comma 18" xfId="330"/>
    <cellStyle name="Comma 2" xfId="103"/>
    <cellStyle name="Comma 2 2" xfId="115"/>
    <cellStyle name="Comma 2 2 2" xfId="120"/>
    <cellStyle name="Comma 2 2 2 2" xfId="331"/>
    <cellStyle name="Comma 2 2 3" xfId="332"/>
    <cellStyle name="Comma 2 2 3 2" xfId="333"/>
    <cellStyle name="Comma 2 2 4" xfId="334"/>
    <cellStyle name="Comma 2 2 5" xfId="335"/>
    <cellStyle name="Comma 2 3" xfId="114"/>
    <cellStyle name="Comma 2 3 2" xfId="336"/>
    <cellStyle name="Comma 2 4" xfId="125"/>
    <cellStyle name="Comma 2 4 2" xfId="337"/>
    <cellStyle name="Comma 2 5" xfId="338"/>
    <cellStyle name="Comma 2 6" xfId="339"/>
    <cellStyle name="Comma 3" xfId="116"/>
    <cellStyle name="Comma 3 2" xfId="126"/>
    <cellStyle name="Comma 3 2 2" xfId="340"/>
    <cellStyle name="Comma 3 2 2 2" xfId="341"/>
    <cellStyle name="Comma 3 2 3" xfId="342"/>
    <cellStyle name="Comma 3 2 4" xfId="343"/>
    <cellStyle name="Comma 3 3" xfId="127"/>
    <cellStyle name="Comma 3 3 2" xfId="344"/>
    <cellStyle name="Comma 3 3 3" xfId="345"/>
    <cellStyle name="Comma 3 4" xfId="346"/>
    <cellStyle name="Comma 4" xfId="128"/>
    <cellStyle name="Comma 4 2" xfId="129"/>
    <cellStyle name="Comma 4 2 2" xfId="347"/>
    <cellStyle name="Comma 4 2 3" xfId="348"/>
    <cellStyle name="Comma 4 3" xfId="130"/>
    <cellStyle name="Comma 4 4" xfId="349"/>
    <cellStyle name="Comma 4 5" xfId="350"/>
    <cellStyle name="Comma 5" xfId="131"/>
    <cellStyle name="Comma 5 2" xfId="351"/>
    <cellStyle name="Comma 5 2 2" xfId="352"/>
    <cellStyle name="Comma 5 3" xfId="353"/>
    <cellStyle name="Comma 5 4" xfId="354"/>
    <cellStyle name="Comma 6" xfId="132"/>
    <cellStyle name="Comma 6 2" xfId="355"/>
    <cellStyle name="Comma 6 2 2" xfId="356"/>
    <cellStyle name="Comma 6 3" xfId="357"/>
    <cellStyle name="Comma 7" xfId="133"/>
    <cellStyle name="Comma 7 2" xfId="358"/>
    <cellStyle name="Comma 7 2 2" xfId="359"/>
    <cellStyle name="Comma 7 3" xfId="360"/>
    <cellStyle name="Comma 7 3 2" xfId="361"/>
    <cellStyle name="Comma 7 4" xfId="362"/>
    <cellStyle name="Comma 8" xfId="134"/>
    <cellStyle name="Comma 8 2" xfId="135"/>
    <cellStyle name="Comma 8 2 2" xfId="363"/>
    <cellStyle name="Comma 8 3" xfId="136"/>
    <cellStyle name="Comma 8 3 2" xfId="364"/>
    <cellStyle name="Comma 8 4" xfId="365"/>
    <cellStyle name="Comma 8 5" xfId="366"/>
    <cellStyle name="Comma 9" xfId="367"/>
    <cellStyle name="Comma 9 2" xfId="368"/>
    <cellStyle name="Currency 10" xfId="369"/>
    <cellStyle name="Currency 11" xfId="370"/>
    <cellStyle name="Currency 12" xfId="371"/>
    <cellStyle name="Currency 13" xfId="372"/>
    <cellStyle name="Currency 14" xfId="373"/>
    <cellStyle name="Currency 15" xfId="374"/>
    <cellStyle name="Currency 16" xfId="375"/>
    <cellStyle name="Currency 2" xfId="376"/>
    <cellStyle name="Currency 2 2" xfId="377"/>
    <cellStyle name="Currency 3" xfId="378"/>
    <cellStyle name="Currency 3 2" xfId="379"/>
    <cellStyle name="Currency 4" xfId="380"/>
    <cellStyle name="Currency 4 2" xfId="381"/>
    <cellStyle name="Currency 5" xfId="382"/>
    <cellStyle name="Currency 5 2" xfId="383"/>
    <cellStyle name="Currency 6" xfId="384"/>
    <cellStyle name="Currency 7" xfId="385"/>
    <cellStyle name="Currency 8" xfId="386"/>
    <cellStyle name="Currency 9" xfId="387"/>
    <cellStyle name="EBIS-ROHDATEN" xfId="93"/>
    <cellStyle name="EBIS-ROHDATEN2" xfId="94"/>
    <cellStyle name="Euro" xfId="388"/>
    <cellStyle name="Explanatory Text" xfId="24" builtinId="53" customBuiltin="1"/>
    <cellStyle name="Explanatory Text 2" xfId="389"/>
    <cellStyle name="Explanatory Text 2 2" xfId="390"/>
    <cellStyle name="Explanatory Text 3" xfId="391"/>
    <cellStyle name="Followed Hyperlink 2" xfId="392"/>
    <cellStyle name="Good" xfId="14" builtinId="26" customBuiltin="1"/>
    <cellStyle name="Good 2" xfId="393"/>
    <cellStyle name="Good 2 2" xfId="394"/>
    <cellStyle name="Good 3" xfId="395"/>
    <cellStyle name="Heading" xfId="137"/>
    <cellStyle name="Heading 1" xfId="10" builtinId="16" customBuiltin="1"/>
    <cellStyle name="Heading 1 2" xfId="396"/>
    <cellStyle name="Heading 1 2 2" xfId="397"/>
    <cellStyle name="Heading 1 3" xfId="398"/>
    <cellStyle name="Heading 2" xfId="11" builtinId="17" customBuiltin="1"/>
    <cellStyle name="Heading 2 2" xfId="399"/>
    <cellStyle name="Heading 2 2 2" xfId="400"/>
    <cellStyle name="Heading 2 3" xfId="401"/>
    <cellStyle name="Heading 3" xfId="12" builtinId="18" customBuiltin="1"/>
    <cellStyle name="Heading 3 2" xfId="402"/>
    <cellStyle name="Heading 3 2 10" xfId="1022"/>
    <cellStyle name="Heading 3 2 2" xfId="403"/>
    <cellStyle name="Heading 3 2 2 2" xfId="1019"/>
    <cellStyle name="Heading 3 2 2 3" xfId="1006"/>
    <cellStyle name="Heading 3 2 2 4" xfId="1008"/>
    <cellStyle name="Heading 3 2 2 5" xfId="1017"/>
    <cellStyle name="Heading 3 2 2 6" xfId="1010"/>
    <cellStyle name="Heading 3 2 2 7" xfId="1015"/>
    <cellStyle name="Heading 3 2 2 8" xfId="1023"/>
    <cellStyle name="Heading 3 2 2 9" xfId="1000"/>
    <cellStyle name="Heading 3 2 3" xfId="1020"/>
    <cellStyle name="Heading 3 2 4" xfId="1002"/>
    <cellStyle name="Heading 3 2 5" xfId="1004"/>
    <cellStyle name="Heading 3 2 6" xfId="1021"/>
    <cellStyle name="Heading 3 2 7" xfId="1005"/>
    <cellStyle name="Heading 3 2 8" xfId="1001"/>
    <cellStyle name="Heading 3 2 9" xfId="1003"/>
    <cellStyle name="Heading 3 3" xfId="404"/>
    <cellStyle name="Heading 3 3 2" xfId="1018"/>
    <cellStyle name="Heading 3 3 3" xfId="1007"/>
    <cellStyle name="Heading 3 3 4" xfId="1009"/>
    <cellStyle name="Heading 3 3 5" xfId="1016"/>
    <cellStyle name="Heading 3 3 6" xfId="1011"/>
    <cellStyle name="Heading 3 3 7" xfId="1014"/>
    <cellStyle name="Heading 3 3 8" xfId="1012"/>
    <cellStyle name="Heading 3 3 9" xfId="1013"/>
    <cellStyle name="Heading 4" xfId="13" builtinId="19" customBuiltin="1"/>
    <cellStyle name="Heading 4 2" xfId="405"/>
    <cellStyle name="Heading 4 2 2" xfId="406"/>
    <cellStyle name="Heading 4 3" xfId="407"/>
    <cellStyle name="Heading 5" xfId="138"/>
    <cellStyle name="Heading1" xfId="139"/>
    <cellStyle name="Heading1 2" xfId="140"/>
    <cellStyle name="Hyperlink" xfId="999" builtinId="8"/>
    <cellStyle name="Hyperlink 10" xfId="408"/>
    <cellStyle name="Hyperlink 11" xfId="409"/>
    <cellStyle name="Hyperlink 2" xfId="100"/>
    <cellStyle name="Hyperlink 2 2" xfId="109"/>
    <cellStyle name="Hyperlink 2 2 2" xfId="410"/>
    <cellStyle name="Hyperlink 2 2 3" xfId="411"/>
    <cellStyle name="Hyperlink 2 2 4" xfId="412"/>
    <cellStyle name="Hyperlink 2 2 5" xfId="413"/>
    <cellStyle name="Hyperlink 2 3" xfId="141"/>
    <cellStyle name="Hyperlink 2 3 2" xfId="414"/>
    <cellStyle name="Hyperlink 2 3 3" xfId="415"/>
    <cellStyle name="Hyperlink 2 4" xfId="142"/>
    <cellStyle name="Hyperlink 2 4 2" xfId="416"/>
    <cellStyle name="Hyperlink 2 5" xfId="417"/>
    <cellStyle name="Hyperlink 2 5 2" xfId="418"/>
    <cellStyle name="Hyperlink 2 6" xfId="419"/>
    <cellStyle name="Hyperlink 2 6 2" xfId="420"/>
    <cellStyle name="Hyperlink 3" xfId="99"/>
    <cellStyle name="Hyperlink 3 2" xfId="106"/>
    <cellStyle name="Hyperlink 3 2 2" xfId="421"/>
    <cellStyle name="Hyperlink 3 2 3" xfId="422"/>
    <cellStyle name="Hyperlink 3 2 4" xfId="423"/>
    <cellStyle name="Hyperlink 3 3" xfId="143"/>
    <cellStyle name="Hyperlink 3 3 2" xfId="424"/>
    <cellStyle name="Hyperlink 3 4" xfId="425"/>
    <cellStyle name="Hyperlink 3 4 2" xfId="426"/>
    <cellStyle name="Hyperlink 3 5" xfId="427"/>
    <cellStyle name="Hyperlink 3 5 2" xfId="428"/>
    <cellStyle name="Hyperlink 3 6" xfId="429"/>
    <cellStyle name="Hyperlink 3 7" xfId="430"/>
    <cellStyle name="Hyperlink 4" xfId="98"/>
    <cellStyle name="Hyperlink 4 2" xfId="431"/>
    <cellStyle name="Hyperlink 4 3" xfId="432"/>
    <cellStyle name="Hyperlink 4 4" xfId="433"/>
    <cellStyle name="Hyperlink 5" xfId="144"/>
    <cellStyle name="Hyperlink 5 2" xfId="145"/>
    <cellStyle name="Hyperlink 5 2 2" xfId="434"/>
    <cellStyle name="Hyperlink 6" xfId="146"/>
    <cellStyle name="Hyperlink 6 2" xfId="435"/>
    <cellStyle name="Hyperlink 6 3" xfId="436"/>
    <cellStyle name="Hyperlink 6 4" xfId="437"/>
    <cellStyle name="Hyperlink 7" xfId="147"/>
    <cellStyle name="Hyperlink 7 2" xfId="438"/>
    <cellStyle name="Hyperlink 7 3" xfId="439"/>
    <cellStyle name="Hyperlink 7 4" xfId="440"/>
    <cellStyle name="Hyperlink 8" xfId="441"/>
    <cellStyle name="Hyperlink 9" xfId="442"/>
    <cellStyle name="IABackgroundMembers" xfId="443"/>
    <cellStyle name="IABackgroundMembers 2" xfId="444"/>
    <cellStyle name="IAColorCodingBad" xfId="445"/>
    <cellStyle name="IAColorCodingBad 2" xfId="446"/>
    <cellStyle name="IAColorCodingGood" xfId="447"/>
    <cellStyle name="IAColorCodingGood 2" xfId="448"/>
    <cellStyle name="IAColorCodingOK" xfId="449"/>
    <cellStyle name="IAColorCodingOK 2" xfId="450"/>
    <cellStyle name="IAColumnHeader" xfId="451"/>
    <cellStyle name="IAColumnHeader 2" xfId="452"/>
    <cellStyle name="IAContentsList" xfId="453"/>
    <cellStyle name="IAContentsList 2" xfId="454"/>
    <cellStyle name="IAContentsTitle" xfId="455"/>
    <cellStyle name="IAContentsTitle 2" xfId="456"/>
    <cellStyle name="IADataCells" xfId="457"/>
    <cellStyle name="IADataCells 2" xfId="458"/>
    <cellStyle name="IADimensionNames" xfId="459"/>
    <cellStyle name="IADimensionNames 2" xfId="460"/>
    <cellStyle name="IAParentColumnHeader" xfId="461"/>
    <cellStyle name="IAParentColumnHeader 2" xfId="462"/>
    <cellStyle name="IAParentRowHeader" xfId="463"/>
    <cellStyle name="IAParentRowHeader 2" xfId="464"/>
    <cellStyle name="IAQueryInfo" xfId="465"/>
    <cellStyle name="IAQueryInfo 2" xfId="466"/>
    <cellStyle name="IAReportTitle" xfId="467"/>
    <cellStyle name="IAReportTitle 2" xfId="468"/>
    <cellStyle name="IARowHeader" xfId="469"/>
    <cellStyle name="IARowHeader 2" xfId="470"/>
    <cellStyle name="IASubTotalsCol" xfId="471"/>
    <cellStyle name="IASubTotalsCol 2" xfId="472"/>
    <cellStyle name="IASubTotalsRow" xfId="473"/>
    <cellStyle name="IASubTotalsRow 2" xfId="474"/>
    <cellStyle name="Input" xfId="17" builtinId="20" customBuiltin="1"/>
    <cellStyle name="Input 2" xfId="475"/>
    <cellStyle name="Input 2 2" xfId="476"/>
    <cellStyle name="Input 3" xfId="477"/>
    <cellStyle name="Linked Cell" xfId="20" builtinId="24" customBuiltin="1"/>
    <cellStyle name="Linked Cell 2" xfId="478"/>
    <cellStyle name="Linked Cell 2 2" xfId="479"/>
    <cellStyle name="Linked Cell 3" xfId="480"/>
    <cellStyle name="Neutral" xfId="16" builtinId="28" customBuiltin="1"/>
    <cellStyle name="Neutral 2" xfId="481"/>
    <cellStyle name="Neutral 2 2" xfId="482"/>
    <cellStyle name="Neutral 3" xfId="483"/>
    <cellStyle name="Normal" xfId="0" builtinId="0"/>
    <cellStyle name="Normal 10" xfId="3"/>
    <cellStyle name="Normal 10 2" xfId="4"/>
    <cellStyle name="Normal 10 2 2" xfId="484"/>
    <cellStyle name="Normal 10 2 2 2" xfId="485"/>
    <cellStyle name="Normal 10 2 3" xfId="486"/>
    <cellStyle name="Normal 10 2 4" xfId="487"/>
    <cellStyle name="Normal 10 3" xfId="488"/>
    <cellStyle name="Normal 10 3 2" xfId="489"/>
    <cellStyle name="Normal 10 4" xfId="490"/>
    <cellStyle name="Normal 10 5" xfId="491"/>
    <cellStyle name="Normal 11" xfId="117"/>
    <cellStyle name="Normal 11 2" xfId="492"/>
    <cellStyle name="Normal 11 2 2" xfId="493"/>
    <cellStyle name="Normal 11 3" xfId="494"/>
    <cellStyle name="Normal 11 3 2" xfId="495"/>
    <cellStyle name="Normal 11 4" xfId="496"/>
    <cellStyle name="Normal 12" xfId="497"/>
    <cellStyle name="Normal 12 2" xfId="498"/>
    <cellStyle name="Normal 13" xfId="499"/>
    <cellStyle name="Normal 13 2" xfId="500"/>
    <cellStyle name="Normal 13 2 2" xfId="501"/>
    <cellStyle name="Normal 13 3" xfId="502"/>
    <cellStyle name="Normal 13 4" xfId="503"/>
    <cellStyle name="Normal 13 5" xfId="504"/>
    <cellStyle name="Normal 14" xfId="505"/>
    <cellStyle name="Normal 14 2" xfId="506"/>
    <cellStyle name="Normal 14 3" xfId="507"/>
    <cellStyle name="Normal 14 3 2" xfId="508"/>
    <cellStyle name="Normal 15" xfId="509"/>
    <cellStyle name="Normal 15 2" xfId="510"/>
    <cellStyle name="Normal 16" xfId="511"/>
    <cellStyle name="Normal 16 2" xfId="512"/>
    <cellStyle name="Normal 17" xfId="513"/>
    <cellStyle name="Normal 18" xfId="514"/>
    <cellStyle name="Normal 19" xfId="515"/>
    <cellStyle name="Normal 2" xfId="2"/>
    <cellStyle name="Normal 2 2" xfId="7"/>
    <cellStyle name="Normal 2 2 2" xfId="148"/>
    <cellStyle name="Normal 2 2 2 2" xfId="516"/>
    <cellStyle name="Normal 2 2 2 2 2" xfId="517"/>
    <cellStyle name="Normal 2 2 3" xfId="149"/>
    <cellStyle name="Normal 2 2 3 2" xfId="518"/>
    <cellStyle name="Normal 2 2 3 3" xfId="519"/>
    <cellStyle name="Normal 2 2 3 4" xfId="520"/>
    <cellStyle name="Normal 2 2 4" xfId="150"/>
    <cellStyle name="Normal 2 2 4 2" xfId="521"/>
    <cellStyle name="Normal 2 2 4 3" xfId="522"/>
    <cellStyle name="Normal 2 2 5" xfId="151"/>
    <cellStyle name="Normal 2 2 5 2" xfId="523"/>
    <cellStyle name="Normal 2 2 6" xfId="524"/>
    <cellStyle name="Normal 2 2 7" xfId="525"/>
    <cellStyle name="Normal 2 3" xfId="95"/>
    <cellStyle name="Normal 2 3 2" xfId="152"/>
    <cellStyle name="Normal 2 3 2 2" xfId="526"/>
    <cellStyle name="Normal 2 3 2 2 2" xfId="527"/>
    <cellStyle name="Normal 2 3 2 3" xfId="528"/>
    <cellStyle name="Normal 2 3 2 3 2" xfId="529"/>
    <cellStyle name="Normal 2 3 2 3 2 2" xfId="530"/>
    <cellStyle name="Normal 2 3 2 3 3" xfId="531"/>
    <cellStyle name="Normal 2 3 2 4" xfId="532"/>
    <cellStyle name="Normal 2 3 2 4 2" xfId="533"/>
    <cellStyle name="Normal 2 3 2 5" xfId="534"/>
    <cellStyle name="Normal 2 3 3" xfId="153"/>
    <cellStyle name="Normal 2 3 3 2" xfId="535"/>
    <cellStyle name="Normal 2 3 3 3" xfId="536"/>
    <cellStyle name="Normal 2 3 4" xfId="154"/>
    <cellStyle name="Normal 2 3 4 2" xfId="537"/>
    <cellStyle name="Normal 2 3 5" xfId="538"/>
    <cellStyle name="Normal 2 3 6" xfId="539"/>
    <cellStyle name="Normal 2 3 7" xfId="540"/>
    <cellStyle name="Normal 2 4" xfId="112"/>
    <cellStyle name="Normal 2 4 2" xfId="183"/>
    <cellStyle name="Normal 2 4 2 2" xfId="541"/>
    <cellStyle name="Normal 2 4 3" xfId="542"/>
    <cellStyle name="Normal 2 4 4" xfId="543"/>
    <cellStyle name="Normal 2 4 5" xfId="544"/>
    <cellStyle name="Normal 2 5" xfId="119"/>
    <cellStyle name="Normal 2 5 2" xfId="545"/>
    <cellStyle name="Normal 2 5 2 2" xfId="546"/>
    <cellStyle name="Normal 2 5 2 3" xfId="547"/>
    <cellStyle name="Normal 2 5 3" xfId="548"/>
    <cellStyle name="Normal 2 5 3 2" xfId="549"/>
    <cellStyle name="Normal 2 5 4" xfId="550"/>
    <cellStyle name="Normal 2 5 5" xfId="551"/>
    <cellStyle name="Normal 2 5 6" xfId="552"/>
    <cellStyle name="Normal 2 6" xfId="155"/>
    <cellStyle name="Normal 2 6 2" xfId="553"/>
    <cellStyle name="Normal 2 6 3" xfId="554"/>
    <cellStyle name="Normal 2 7" xfId="555"/>
    <cellStyle name="Normal 2 7 2" xfId="556"/>
    <cellStyle name="Normal 2 7 3" xfId="557"/>
    <cellStyle name="Normal 2 8" xfId="558"/>
    <cellStyle name="Normal 2_Sheet2" xfId="559"/>
    <cellStyle name="Normal 20" xfId="560"/>
    <cellStyle name="Normal 21" xfId="561"/>
    <cellStyle name="Normal 22" xfId="562"/>
    <cellStyle name="Normal 23" xfId="563"/>
    <cellStyle name="Normal 24" xfId="564"/>
    <cellStyle name="Normal 3" xfId="5"/>
    <cellStyle name="Normal 3 2" xfId="113"/>
    <cellStyle name="Normal 3 2 2" xfId="156"/>
    <cellStyle name="Normal 3 2 2 2" xfId="565"/>
    <cellStyle name="Normal 3 2 2 2 2" xfId="566"/>
    <cellStyle name="Normal 3 2 2 2 2 2" xfId="567"/>
    <cellStyle name="Normal 3 2 2 2 2 2 2" xfId="568"/>
    <cellStyle name="Normal 3 2 2 2 2 3" xfId="569"/>
    <cellStyle name="Normal 3 2 2 2 3" xfId="570"/>
    <cellStyle name="Normal 3 2 2 2 3 2" xfId="571"/>
    <cellStyle name="Normal 3 2 2 2 4" xfId="572"/>
    <cellStyle name="Normal 3 2 2 3" xfId="573"/>
    <cellStyle name="Normal 3 2 3" xfId="574"/>
    <cellStyle name="Normal 3 2 3 2" xfId="575"/>
    <cellStyle name="Normal 3 2 4" xfId="576"/>
    <cellStyle name="Normal 3 2 4 2" xfId="577"/>
    <cellStyle name="Normal 3 2 5" xfId="578"/>
    <cellStyle name="Normal 3 2 5 2" xfId="579"/>
    <cellStyle name="Normal 3 3" xfId="107"/>
    <cellStyle name="Normal 3 3 2" xfId="580"/>
    <cellStyle name="Normal 3 3 2 2" xfId="581"/>
    <cellStyle name="Normal 3 3 2 2 2" xfId="582"/>
    <cellStyle name="Normal 3 3 2 2 2 2" xfId="583"/>
    <cellStyle name="Normal 3 3 2 2 3" xfId="584"/>
    <cellStyle name="Normal 3 3 2 3" xfId="585"/>
    <cellStyle name="Normal 3 3 2 3 2" xfId="586"/>
    <cellStyle name="Normal 3 3 2 4" xfId="587"/>
    <cellStyle name="Normal 3 3 3" xfId="588"/>
    <cellStyle name="Normal 3 3 4" xfId="589"/>
    <cellStyle name="Normal 3 4" xfId="157"/>
    <cellStyle name="Normal 3 4 2" xfId="158"/>
    <cellStyle name="Normal 3 4 3" xfId="159"/>
    <cellStyle name="Normal 3 4 4" xfId="590"/>
    <cellStyle name="Normal 3 4 5" xfId="591"/>
    <cellStyle name="Normal 3 5" xfId="160"/>
    <cellStyle name="Normal 3 5 2" xfId="592"/>
    <cellStyle name="Normal 3 6" xfId="161"/>
    <cellStyle name="Normal 3 6 2" xfId="593"/>
    <cellStyle name="Normal 3 7" xfId="162"/>
    <cellStyle name="Normal 3 8" xfId="594"/>
    <cellStyle name="Normal 3 9" xfId="595"/>
    <cellStyle name="Normal 3_data for Eng pivots" xfId="596"/>
    <cellStyle name="Normal 4" xfId="110"/>
    <cellStyle name="Normal 4 2" xfId="163"/>
    <cellStyle name="Normal 4 2 2" xfId="597"/>
    <cellStyle name="Normal 4 2 2 2" xfId="598"/>
    <cellStyle name="Normal 4 2 2 2 2" xfId="599"/>
    <cellStyle name="Normal 4 2 2 2 2 2" xfId="600"/>
    <cellStyle name="Normal 4 2 2 3" xfId="601"/>
    <cellStyle name="Normal 4 2 2 3 2" xfId="602"/>
    <cellStyle name="Normal 4 2 3" xfId="603"/>
    <cellStyle name="Normal 4 2 3 2" xfId="604"/>
    <cellStyle name="Normal 4 2 4" xfId="605"/>
    <cellStyle name="Normal 4 2 4 2" xfId="606"/>
    <cellStyle name="Normal 4 2 4 3" xfId="607"/>
    <cellStyle name="Normal 4 2 5" xfId="608"/>
    <cellStyle name="Normal 4 2 5 2" xfId="609"/>
    <cellStyle name="Normal 4 2 6" xfId="610"/>
    <cellStyle name="Normal 4 2 7" xfId="611"/>
    <cellStyle name="Normal 4 3" xfId="164"/>
    <cellStyle name="Normal 4 3 2" xfId="612"/>
    <cellStyle name="Normal 4 3 2 2" xfId="613"/>
    <cellStyle name="Normal 4 3 2 2 2" xfId="614"/>
    <cellStyle name="Normal 4 3 2 3" xfId="615"/>
    <cellStyle name="Normal 4 3 3" xfId="616"/>
    <cellStyle name="Normal 4 3 3 2" xfId="617"/>
    <cellStyle name="Normal 4 3 4" xfId="618"/>
    <cellStyle name="Normal 4 4" xfId="165"/>
    <cellStyle name="Normal 4 4 2" xfId="619"/>
    <cellStyle name="Normal 4 5" xfId="620"/>
    <cellStyle name="Normal 4 5 2" xfId="621"/>
    <cellStyle name="Normal 4 5 2 2" xfId="622"/>
    <cellStyle name="Normal 4 5 2 2 2" xfId="623"/>
    <cellStyle name="Normal 4 5 2 3" xfId="624"/>
    <cellStyle name="Normal 4 5 3" xfId="625"/>
    <cellStyle name="Normal 4 5 3 2" xfId="626"/>
    <cellStyle name="Normal 4 5 4" xfId="627"/>
    <cellStyle name="Normal 4 6" xfId="628"/>
    <cellStyle name="Normal 4 7" xfId="629"/>
    <cellStyle name="Normal 4 8" xfId="630"/>
    <cellStyle name="Normal 5" xfId="108"/>
    <cellStyle name="Normal 5 2" xfId="166"/>
    <cellStyle name="Normal 5 2 2" xfId="631"/>
    <cellStyle name="Normal 5 2 2 2" xfId="632"/>
    <cellStyle name="Normal 5 2 3" xfId="633"/>
    <cellStyle name="Normal 5 2 4" xfId="634"/>
    <cellStyle name="Normal 5 3" xfId="167"/>
    <cellStyle name="Normal 5 3 2" xfId="635"/>
    <cellStyle name="Normal 5 3 3" xfId="636"/>
    <cellStyle name="Normal 5 3 4" xfId="637"/>
    <cellStyle name="Normal 5 4" xfId="168"/>
    <cellStyle name="Normal 5 4 2" xfId="638"/>
    <cellStyle name="Normal 5 4 2 2" xfId="639"/>
    <cellStyle name="Normal 5 4 3" xfId="640"/>
    <cellStyle name="Normal 5 5" xfId="169"/>
    <cellStyle name="Normal 5 6" xfId="641"/>
    <cellStyle name="Normal 5 6 2" xfId="642"/>
    <cellStyle name="Normal 5 7" xfId="643"/>
    <cellStyle name="Normal 5 8" xfId="644"/>
    <cellStyle name="Normal 5 9" xfId="645"/>
    <cellStyle name="Normal 6" xfId="111"/>
    <cellStyle name="Normal 6 2" xfId="170"/>
    <cellStyle name="Normal 6 2 2" xfId="646"/>
    <cellStyle name="Normal 6 2 2 2" xfId="647"/>
    <cellStyle name="Normal 6 2 2 2 2" xfId="648"/>
    <cellStyle name="Normal 6 2 2 3" xfId="649"/>
    <cellStyle name="Normal 6 2 3" xfId="650"/>
    <cellStyle name="Normal 6 2 3 2" xfId="651"/>
    <cellStyle name="Normal 6 2 4" xfId="652"/>
    <cellStyle name="Normal 6 2 5" xfId="653"/>
    <cellStyle name="Normal 6 3" xfId="171"/>
    <cellStyle name="Normal 6 3 2" xfId="654"/>
    <cellStyle name="Normal 6 3 2 2" xfId="655"/>
    <cellStyle name="Normal 6 3 3" xfId="656"/>
    <cellStyle name="Normal 6 4" xfId="172"/>
    <cellStyle name="Normal 6 4 2" xfId="657"/>
    <cellStyle name="Normal 6 5" xfId="658"/>
    <cellStyle name="Normal 6 5 2" xfId="659"/>
    <cellStyle name="Normal 6 6" xfId="660"/>
    <cellStyle name="Normal 6 6 2" xfId="661"/>
    <cellStyle name="Normal 6 7" xfId="662"/>
    <cellStyle name="Normal 6 7 2" xfId="663"/>
    <cellStyle name="Normal 6 8" xfId="664"/>
    <cellStyle name="Normal 7" xfId="104"/>
    <cellStyle name="Normal 7 2" xfId="122"/>
    <cellStyle name="Normal 7 2 2" xfId="665"/>
    <cellStyle name="Normal 7 2 2 2" xfId="666"/>
    <cellStyle name="Normal 7 2 3" xfId="667"/>
    <cellStyle name="Normal 7 2 4" xfId="668"/>
    <cellStyle name="Normal 7 3" xfId="669"/>
    <cellStyle name="Normal 7 3 2" xfId="670"/>
    <cellStyle name="Normal 7 4" xfId="671"/>
    <cellStyle name="Normal 7 4 2" xfId="672"/>
    <cellStyle name="Normal 7 4 3" xfId="673"/>
    <cellStyle name="Normal 7 5" xfId="674"/>
    <cellStyle name="Normal 7 6" xfId="675"/>
    <cellStyle name="Normal 7 7" xfId="676"/>
    <cellStyle name="Normal 8" xfId="102"/>
    <cellStyle name="Normal 8 2" xfId="677"/>
    <cellStyle name="Normal 8 2 2" xfId="678"/>
    <cellStyle name="Normal 8 2 2 2" xfId="679"/>
    <cellStyle name="Normal 8 2 3" xfId="680"/>
    <cellStyle name="Normal 8 3" xfId="681"/>
    <cellStyle name="Normal 8 3 2" xfId="682"/>
    <cellStyle name="Normal 8 4" xfId="683"/>
    <cellStyle name="Normal 8 4 2" xfId="684"/>
    <cellStyle name="Normal 8 5" xfId="685"/>
    <cellStyle name="Normal 9" xfId="101"/>
    <cellStyle name="Normal 9 2" xfId="118"/>
    <cellStyle name="Normal 9 2 2" xfId="686"/>
    <cellStyle name="Normal 9 2 2 2" xfId="687"/>
    <cellStyle name="Normal 9 2 3" xfId="688"/>
    <cellStyle name="Normal 9 3" xfId="689"/>
    <cellStyle name="Normal 9 3 2" xfId="690"/>
    <cellStyle name="Normal 9 4" xfId="691"/>
    <cellStyle name="Normal 9 5" xfId="692"/>
    <cellStyle name="Normal 9 6" xfId="693"/>
    <cellStyle name="Note" xfId="23" builtinId="10" customBuiltin="1"/>
    <cellStyle name="Note 2" xfId="694"/>
    <cellStyle name="Note 2 2" xfId="695"/>
    <cellStyle name="Note 2 2 2" xfId="696"/>
    <cellStyle name="Note 2 3" xfId="697"/>
    <cellStyle name="Note 2 3 2" xfId="698"/>
    <cellStyle name="Note 2 4" xfId="699"/>
    <cellStyle name="Note 2 5" xfId="700"/>
    <cellStyle name="Note 2 6" xfId="701"/>
    <cellStyle name="Note 3" xfId="702"/>
    <cellStyle name="Note 3 2" xfId="703"/>
    <cellStyle name="Note 3 3" xfId="704"/>
    <cellStyle name="Note 3 4" xfId="705"/>
    <cellStyle name="Note 4" xfId="706"/>
    <cellStyle name="Output" xfId="18" builtinId="21" customBuiltin="1"/>
    <cellStyle name="Output 2" xfId="707"/>
    <cellStyle name="Output 2 2" xfId="708"/>
    <cellStyle name="Output 3" xfId="709"/>
    <cellStyle name="Percent" xfId="1" builtinId="5"/>
    <cellStyle name="Percent 2" xfId="6"/>
    <cellStyle name="Percent 2 2" xfId="105"/>
    <cellStyle name="Percent 2 2 2" xfId="710"/>
    <cellStyle name="Percent 2 2 2 2" xfId="711"/>
    <cellStyle name="Percent 2 2 3" xfId="712"/>
    <cellStyle name="Percent 2 3" xfId="173"/>
    <cellStyle name="Percent 2 3 2" xfId="713"/>
    <cellStyle name="Percent 2 4" xfId="714"/>
    <cellStyle name="Percent 3" xfId="174"/>
    <cellStyle name="Percent 3 2" xfId="715"/>
    <cellStyle name="Percent 3 2 2" xfId="716"/>
    <cellStyle name="Percent 3 2 3" xfId="717"/>
    <cellStyle name="Percent 3 2 4" xfId="718"/>
    <cellStyle name="Percent 3 3" xfId="719"/>
    <cellStyle name="Percent 3 3 2" xfId="720"/>
    <cellStyle name="Percent 3 4" xfId="721"/>
    <cellStyle name="Percent 3 4 2" xfId="722"/>
    <cellStyle name="Percent 3 5" xfId="723"/>
    <cellStyle name="Percent 3 6" xfId="724"/>
    <cellStyle name="Percent 4" xfId="175"/>
    <cellStyle name="Percent 4 2" xfId="725"/>
    <cellStyle name="Percent 4 2 2" xfId="726"/>
    <cellStyle name="Percent 4 3" xfId="727"/>
    <cellStyle name="Percent 4 4" xfId="728"/>
    <cellStyle name="Percent 5" xfId="729"/>
    <cellStyle name="Percent 5 2" xfId="730"/>
    <cellStyle name="Percent 5 3" xfId="731"/>
    <cellStyle name="Percent 6" xfId="732"/>
    <cellStyle name="Percent 6 2" xfId="733"/>
    <cellStyle name="Percent 7" xfId="734"/>
    <cellStyle name="Refdb standard" xfId="735"/>
    <cellStyle name="Result" xfId="176"/>
    <cellStyle name="Result 2" xfId="177"/>
    <cellStyle name="Result2" xfId="178"/>
    <cellStyle name="Result2 2" xfId="179"/>
    <cellStyle name="Style 1" xfId="736"/>
    <cellStyle name="Style1" xfId="737"/>
    <cellStyle name="style1405938581270" xfId="738"/>
    <cellStyle name="style1405938581270 2" xfId="739"/>
    <cellStyle name="style1405938581707" xfId="740"/>
    <cellStyle name="style1405938581707 2" xfId="741"/>
    <cellStyle name="style1405938581739" xfId="742"/>
    <cellStyle name="style1405938581739 2" xfId="743"/>
    <cellStyle name="style1405938581832" xfId="744"/>
    <cellStyle name="style1405938581832 2" xfId="745"/>
    <cellStyle name="style1405938581864" xfId="746"/>
    <cellStyle name="style1405938581864 2" xfId="747"/>
    <cellStyle name="style1405938581895" xfId="748"/>
    <cellStyle name="style1405938581895 2" xfId="749"/>
    <cellStyle name="style1405938581973" xfId="750"/>
    <cellStyle name="style1405938581973 2" xfId="751"/>
    <cellStyle name="style1405938583957" xfId="752"/>
    <cellStyle name="style1405938583957 2" xfId="753"/>
    <cellStyle name="style1405938583988" xfId="754"/>
    <cellStyle name="style1405938583988 2" xfId="755"/>
    <cellStyle name="style1433147724008" xfId="756"/>
    <cellStyle name="style1433147724122" xfId="757"/>
    <cellStyle name="style1433147724195" xfId="758"/>
    <cellStyle name="style1433147724270" xfId="759"/>
    <cellStyle name="style1433147724345" xfId="760"/>
    <cellStyle name="style1433147724422" xfId="761"/>
    <cellStyle name="style1433147724499" xfId="762"/>
    <cellStyle name="style1433147724584" xfId="763"/>
    <cellStyle name="style1433147724660" xfId="764"/>
    <cellStyle name="style1433147724788" xfId="765"/>
    <cellStyle name="style1433147724862" xfId="766"/>
    <cellStyle name="style1433147724947" xfId="767"/>
    <cellStyle name="style1433147725013" xfId="768"/>
    <cellStyle name="style1433147725076" xfId="769"/>
    <cellStyle name="style1433147725154" xfId="770"/>
    <cellStyle name="style1433147725216" xfId="771"/>
    <cellStyle name="style1433147725290" xfId="772"/>
    <cellStyle name="style1433147725360" xfId="773"/>
    <cellStyle name="style1433147725432" xfId="774"/>
    <cellStyle name="style1433147725504" xfId="775"/>
    <cellStyle name="style1433147725573" xfId="776"/>
    <cellStyle name="style1433147725644" xfId="777"/>
    <cellStyle name="style1433147725717" xfId="778"/>
    <cellStyle name="style1433147725841" xfId="779"/>
    <cellStyle name="style1433147725917" xfId="780"/>
    <cellStyle name="style1433147725978" xfId="781"/>
    <cellStyle name="style1433147726047" xfId="782"/>
    <cellStyle name="style1433147726102" xfId="783"/>
    <cellStyle name="style1433147726173" xfId="784"/>
    <cellStyle name="style1433147726241" xfId="785"/>
    <cellStyle name="style1433147726309" xfId="786"/>
    <cellStyle name="style1433147726366" xfId="787"/>
    <cellStyle name="style1433147726423" xfId="788"/>
    <cellStyle name="style1433147726478" xfId="789"/>
    <cellStyle name="style1433147726546" xfId="790"/>
    <cellStyle name="style1433147726602" xfId="791"/>
    <cellStyle name="style1433147726682" xfId="792"/>
    <cellStyle name="style1433147726805" xfId="793"/>
    <cellStyle name="style1433147726861" xfId="794"/>
    <cellStyle name="style1440408612420" xfId="795"/>
    <cellStyle name="style1440408612523" xfId="796"/>
    <cellStyle name="style1440408612585" xfId="797"/>
    <cellStyle name="style1440408612647" xfId="798"/>
    <cellStyle name="style1440408612705" xfId="799"/>
    <cellStyle name="style1440408612766" xfId="800"/>
    <cellStyle name="style1440408612830" xfId="801"/>
    <cellStyle name="style1440408612903" xfId="802"/>
    <cellStyle name="style1440408612964" xfId="803"/>
    <cellStyle name="style1440408613083" xfId="804"/>
    <cellStyle name="style1440408613139" xfId="805"/>
    <cellStyle name="style1440408613202" xfId="806"/>
    <cellStyle name="style1440408613247" xfId="807"/>
    <cellStyle name="style1440408613292" xfId="808"/>
    <cellStyle name="style1440408613352" xfId="809"/>
    <cellStyle name="style1440408613398" xfId="810"/>
    <cellStyle name="style1440408613455" xfId="811"/>
    <cellStyle name="style1440408613511" xfId="812"/>
    <cellStyle name="style1440408613566" xfId="813"/>
    <cellStyle name="style1440408613623" xfId="814"/>
    <cellStyle name="style1440408613680" xfId="815"/>
    <cellStyle name="style1440408613735" xfId="816"/>
    <cellStyle name="style1440408613791" xfId="817"/>
    <cellStyle name="style1440408613913" xfId="818"/>
    <cellStyle name="style1440408613973" xfId="819"/>
    <cellStyle name="style1440408614021" xfId="820"/>
    <cellStyle name="style1440408614086" xfId="821"/>
    <cellStyle name="style1440408614135" xfId="822"/>
    <cellStyle name="style1440408614192" xfId="823"/>
    <cellStyle name="style1440408614245" xfId="824"/>
    <cellStyle name="style1440408614300" xfId="825"/>
    <cellStyle name="style1440408614345" xfId="826"/>
    <cellStyle name="style1440408614388" xfId="827"/>
    <cellStyle name="style1440408614429" xfId="828"/>
    <cellStyle name="style1440408614482" xfId="829"/>
    <cellStyle name="style1440408614524" xfId="830"/>
    <cellStyle name="style1440408614675" xfId="831"/>
    <cellStyle name="style1440408614725" xfId="832"/>
    <cellStyle name="style1440408614762" xfId="833"/>
    <cellStyle name="style1440410147053" xfId="834"/>
    <cellStyle name="style1440410147106" xfId="835"/>
    <cellStyle name="style1440410147141" xfId="836"/>
    <cellStyle name="style1440410147177" xfId="837"/>
    <cellStyle name="style1440410147221" xfId="838"/>
    <cellStyle name="style1440410147264" xfId="839"/>
    <cellStyle name="style1440410147307" xfId="840"/>
    <cellStyle name="style1440410147353" xfId="841"/>
    <cellStyle name="style1440410147395" xfId="842"/>
    <cellStyle name="style1440410147438" xfId="843"/>
    <cellStyle name="style1440410147481" xfId="844"/>
    <cellStyle name="style1440410147524" xfId="845"/>
    <cellStyle name="style1440410147560" xfId="846"/>
    <cellStyle name="style1440410147595" xfId="847"/>
    <cellStyle name="style1440410147638" xfId="848"/>
    <cellStyle name="style1440410147673" xfId="849"/>
    <cellStyle name="style1440410147781" xfId="850"/>
    <cellStyle name="style1440410147826" xfId="851"/>
    <cellStyle name="style1440410147869" xfId="852"/>
    <cellStyle name="style1440410147913" xfId="853"/>
    <cellStyle name="style1440410147955" xfId="854"/>
    <cellStyle name="style1440410148001" xfId="855"/>
    <cellStyle name="style1440410148055" xfId="856"/>
    <cellStyle name="style1440410148103" xfId="857"/>
    <cellStyle name="style1440410148150" xfId="858"/>
    <cellStyle name="style1440410148187" xfId="859"/>
    <cellStyle name="style1440410148235" xfId="860"/>
    <cellStyle name="style1440410148270" xfId="861"/>
    <cellStyle name="style1440410148315" xfId="862"/>
    <cellStyle name="style1440410148360" xfId="863"/>
    <cellStyle name="style1440410148405" xfId="864"/>
    <cellStyle name="style1440410148440" xfId="865"/>
    <cellStyle name="style1440410148475" xfId="866"/>
    <cellStyle name="style1440410148512" xfId="867"/>
    <cellStyle name="style1440410148624" xfId="868"/>
    <cellStyle name="style1440410148658" xfId="869"/>
    <cellStyle name="style1440410148707" xfId="870"/>
    <cellStyle name="style1440410148750" xfId="871"/>
    <cellStyle name="style1440410148786" xfId="872"/>
    <cellStyle name="style1448367159334" xfId="873"/>
    <cellStyle name="style1448367159411" xfId="874"/>
    <cellStyle name="style1448367159465" xfId="875"/>
    <cellStyle name="style1448367159518" xfId="876"/>
    <cellStyle name="style1448367159586" xfId="877"/>
    <cellStyle name="style1448367159649" xfId="878"/>
    <cellStyle name="style1448367159713" xfId="879"/>
    <cellStyle name="style1448367159782" xfId="880"/>
    <cellStyle name="style1448367159840" xfId="881"/>
    <cellStyle name="style1448367159894" xfId="882"/>
    <cellStyle name="style1448367159950" xfId="883"/>
    <cellStyle name="style1448367160013" xfId="884"/>
    <cellStyle name="style1448367160062" xfId="885"/>
    <cellStyle name="style1448367160211" xfId="886"/>
    <cellStyle name="style1448367160273" xfId="887"/>
    <cellStyle name="style1448367160320" xfId="888"/>
    <cellStyle name="style1448367160375" xfId="889"/>
    <cellStyle name="style1448367160427" xfId="890"/>
    <cellStyle name="style1448367160479" xfId="891"/>
    <cellStyle name="style1448367160535" xfId="892"/>
    <cellStyle name="style1448367160613" xfId="893"/>
    <cellStyle name="style1448367160669" xfId="894"/>
    <cellStyle name="style1448367160731" xfId="895"/>
    <cellStyle name="style1448367160789" xfId="896"/>
    <cellStyle name="style1448367160845" xfId="897"/>
    <cellStyle name="style1448367160891" xfId="898"/>
    <cellStyle name="style1448367160942" xfId="899"/>
    <cellStyle name="style1448367160982" xfId="900"/>
    <cellStyle name="style1448367161033" xfId="901"/>
    <cellStyle name="style1448367161082" xfId="902"/>
    <cellStyle name="style1448367161198" xfId="903"/>
    <cellStyle name="style1448367161240" xfId="904"/>
    <cellStyle name="style1448367161279" xfId="905"/>
    <cellStyle name="style1448367161319" xfId="906"/>
    <cellStyle name="style1448367161368" xfId="907"/>
    <cellStyle name="style1448367161406" xfId="908"/>
    <cellStyle name="style1448367161478" xfId="909"/>
    <cellStyle name="style1448367161529" xfId="910"/>
    <cellStyle name="style1448367161569" xfId="911"/>
    <cellStyle name="style1448368022883" xfId="912"/>
    <cellStyle name="style1448368022968" xfId="913"/>
    <cellStyle name="style1448368023032" xfId="914"/>
    <cellStyle name="style1448368023085" xfId="915"/>
    <cellStyle name="style1448368023147" xfId="916"/>
    <cellStyle name="style1448368023206" xfId="917"/>
    <cellStyle name="style1448368023262" xfId="918"/>
    <cellStyle name="style1448368023324" xfId="919"/>
    <cellStyle name="style1448368023382" xfId="920"/>
    <cellStyle name="style1448368023438" xfId="921"/>
    <cellStyle name="style1448368023495" xfId="922"/>
    <cellStyle name="style1448368023554" xfId="923"/>
    <cellStyle name="style1448368023671" xfId="924"/>
    <cellStyle name="style1448368023715" xfId="925"/>
    <cellStyle name="style1448368023772" xfId="926"/>
    <cellStyle name="style1448368023817" xfId="927"/>
    <cellStyle name="style1448368023873" xfId="928"/>
    <cellStyle name="style1448368023926" xfId="929"/>
    <cellStyle name="style1448368023980" xfId="930"/>
    <cellStyle name="style1448368024050" xfId="931"/>
    <cellStyle name="style1448368024106" xfId="932"/>
    <cellStyle name="style1448368024161" xfId="933"/>
    <cellStyle name="style1448368024214" xfId="934"/>
    <cellStyle name="style1448368024275" xfId="935"/>
    <cellStyle name="style1448368024334" xfId="936"/>
    <cellStyle name="style1448368024379" xfId="937"/>
    <cellStyle name="style1448368024443" xfId="938"/>
    <cellStyle name="style1448368024484" xfId="939"/>
    <cellStyle name="style1448368024536" xfId="940"/>
    <cellStyle name="style1448368024662" xfId="941"/>
    <cellStyle name="style1448368024713" xfId="942"/>
    <cellStyle name="style1448368024758" xfId="943"/>
    <cellStyle name="style1448368024803" xfId="944"/>
    <cellStyle name="style1448368024845" xfId="945"/>
    <cellStyle name="style1448368024895" xfId="946"/>
    <cellStyle name="style1448368024934" xfId="947"/>
    <cellStyle name="style1448368025009" xfId="948"/>
    <cellStyle name="style1448368025056" xfId="949"/>
    <cellStyle name="style1448368025092" xfId="950"/>
    <cellStyle name="style1456217380155" xfId="951"/>
    <cellStyle name="style1456217380256" xfId="952"/>
    <cellStyle name="style1456217380317" xfId="953"/>
    <cellStyle name="style1456217380371" xfId="954"/>
    <cellStyle name="style1456217380441" xfId="955"/>
    <cellStyle name="style1456217380512" xfId="956"/>
    <cellStyle name="style1456217380568" xfId="957"/>
    <cellStyle name="style1456217380631" xfId="958"/>
    <cellStyle name="style1456217380688" xfId="959"/>
    <cellStyle name="style1456217380742" xfId="960"/>
    <cellStyle name="style1456217380795" xfId="961"/>
    <cellStyle name="style1456217380854" xfId="962"/>
    <cellStyle name="style1456217380909" xfId="963"/>
    <cellStyle name="style1456217380956" xfId="964"/>
    <cellStyle name="style1456217381014" xfId="965"/>
    <cellStyle name="style1456217381059" xfId="966"/>
    <cellStyle name="style1456217381115" xfId="967"/>
    <cellStyle name="style1456217381245" xfId="968"/>
    <cellStyle name="style1456217381298" xfId="969"/>
    <cellStyle name="style1456217381355" xfId="970"/>
    <cellStyle name="style1456217381409" xfId="971"/>
    <cellStyle name="style1456217381466" xfId="972"/>
    <cellStyle name="style1456217381520" xfId="973"/>
    <cellStyle name="style1456217381582" xfId="974"/>
    <cellStyle name="style1456217381640" xfId="975"/>
    <cellStyle name="style1456217381688" xfId="976"/>
    <cellStyle name="style1456217381743" xfId="977"/>
    <cellStyle name="style1456217381786" xfId="978"/>
    <cellStyle name="style1456217381841" xfId="979"/>
    <cellStyle name="style1456217381894" xfId="980"/>
    <cellStyle name="style1456217381947" xfId="981"/>
    <cellStyle name="style1456217381992" xfId="982"/>
    <cellStyle name="style1456217382033" xfId="983"/>
    <cellStyle name="style1456217382078" xfId="984"/>
    <cellStyle name="style1456217382130" xfId="985"/>
    <cellStyle name="style1456217382172" xfId="986"/>
    <cellStyle name="style1456217382262" xfId="987"/>
    <cellStyle name="style1456217382312" xfId="988"/>
    <cellStyle name="style1456217382350" xfId="989"/>
    <cellStyle name="Title" xfId="9" builtinId="15" customBuiltin="1"/>
    <cellStyle name="Title 2" xfId="990"/>
    <cellStyle name="Title 2 2" xfId="991"/>
    <cellStyle name="Title 3" xfId="992"/>
    <cellStyle name="Total" xfId="25" builtinId="25" customBuiltin="1"/>
    <cellStyle name="Total 2" xfId="993"/>
    <cellStyle name="Total 2 2" xfId="994"/>
    <cellStyle name="Total 3" xfId="995"/>
    <cellStyle name="Undefined" xfId="180"/>
    <cellStyle name="Undefined 2" xfId="181"/>
    <cellStyle name="Undefined 3" xfId="182"/>
    <cellStyle name="Warning Text" xfId="22" builtinId="11" customBuiltin="1"/>
    <cellStyle name="Warning Text 2" xfId="996"/>
    <cellStyle name="Warning Text 2 2" xfId="997"/>
    <cellStyle name="Warning Text 3" xfId="9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75"/>
  <sheetViews>
    <sheetView tabSelected="1" zoomScaleNormal="100" workbookViewId="0"/>
  </sheetViews>
  <sheetFormatPr defaultRowHeight="12.75"/>
  <cols>
    <col min="1" max="1" width="4.28515625" style="593" customWidth="1"/>
    <col min="2" max="2" width="11.85546875" style="47" customWidth="1"/>
    <col min="3" max="16384" width="9.140625" style="47"/>
  </cols>
  <sheetData>
    <row r="1" spans="2:9" ht="15">
      <c r="H1" s="599"/>
      <c r="I1" s="599"/>
    </row>
    <row r="2" spans="2:9" s="593" customFormat="1" ht="15.75">
      <c r="B2" s="641" t="s">
        <v>461</v>
      </c>
      <c r="H2" s="599"/>
      <c r="I2" s="599"/>
    </row>
    <row r="3" spans="2:9" s="593" customFormat="1" ht="15">
      <c r="H3" s="599"/>
      <c r="I3" s="599"/>
    </row>
    <row r="4" spans="2:9">
      <c r="B4" s="276" t="s">
        <v>256</v>
      </c>
    </row>
    <row r="5" spans="2:9">
      <c r="B5" s="604" t="s">
        <v>193</v>
      </c>
      <c r="C5" s="47" t="s">
        <v>325</v>
      </c>
    </row>
    <row r="6" spans="2:9">
      <c r="B6" s="604" t="s">
        <v>194</v>
      </c>
      <c r="C6" s="47" t="s">
        <v>326</v>
      </c>
    </row>
    <row r="7" spans="2:9">
      <c r="B7" s="604" t="s">
        <v>195</v>
      </c>
      <c r="C7" s="47" t="s">
        <v>327</v>
      </c>
    </row>
    <row r="8" spans="2:9">
      <c r="B8" s="604" t="s">
        <v>196</v>
      </c>
      <c r="C8" s="47" t="s">
        <v>328</v>
      </c>
    </row>
    <row r="9" spans="2:9">
      <c r="B9" s="604" t="s">
        <v>197</v>
      </c>
      <c r="C9" s="47" t="s">
        <v>329</v>
      </c>
    </row>
    <row r="10" spans="2:9">
      <c r="B10" s="604" t="s">
        <v>198</v>
      </c>
      <c r="C10" s="47" t="s">
        <v>330</v>
      </c>
    </row>
    <row r="11" spans="2:9">
      <c r="B11" s="604" t="s">
        <v>199</v>
      </c>
      <c r="C11" s="47" t="s">
        <v>331</v>
      </c>
    </row>
    <row r="12" spans="2:9">
      <c r="B12" s="604" t="s">
        <v>200</v>
      </c>
      <c r="C12" s="47" t="s">
        <v>332</v>
      </c>
    </row>
    <row r="13" spans="2:9">
      <c r="B13" s="604" t="s">
        <v>201</v>
      </c>
      <c r="C13" s="47" t="s">
        <v>333</v>
      </c>
    </row>
    <row r="14" spans="2:9">
      <c r="B14" s="604" t="s">
        <v>202</v>
      </c>
      <c r="C14" s="47" t="s">
        <v>334</v>
      </c>
    </row>
    <row r="16" spans="2:9">
      <c r="B16" s="276" t="s">
        <v>321</v>
      </c>
    </row>
    <row r="17" spans="2:3">
      <c r="B17" s="604" t="s">
        <v>203</v>
      </c>
      <c r="C17" s="47" t="s">
        <v>362</v>
      </c>
    </row>
    <row r="18" spans="2:3">
      <c r="B18" s="604" t="s">
        <v>204</v>
      </c>
      <c r="C18" s="47" t="s">
        <v>368</v>
      </c>
    </row>
    <row r="19" spans="2:3">
      <c r="B19" s="604" t="s">
        <v>205</v>
      </c>
      <c r="C19" s="47" t="s">
        <v>371</v>
      </c>
    </row>
    <row r="20" spans="2:3" s="593" customFormat="1">
      <c r="B20" s="604" t="s">
        <v>301</v>
      </c>
      <c r="C20" s="593" t="s">
        <v>372</v>
      </c>
    </row>
    <row r="22" spans="2:3">
      <c r="B22" s="276" t="s">
        <v>257</v>
      </c>
    </row>
    <row r="23" spans="2:3">
      <c r="B23" s="604" t="s">
        <v>206</v>
      </c>
      <c r="C23" s="47" t="s">
        <v>338</v>
      </c>
    </row>
    <row r="24" spans="2:3">
      <c r="B24" s="604" t="s">
        <v>207</v>
      </c>
      <c r="C24" s="47" t="s">
        <v>339</v>
      </c>
    </row>
    <row r="25" spans="2:3">
      <c r="B25" s="604" t="s">
        <v>208</v>
      </c>
      <c r="C25" s="615" t="s">
        <v>347</v>
      </c>
    </row>
    <row r="26" spans="2:3">
      <c r="B26" s="604" t="s">
        <v>209</v>
      </c>
      <c r="C26" s="47" t="s">
        <v>258</v>
      </c>
    </row>
    <row r="27" spans="2:3">
      <c r="B27" s="604" t="s">
        <v>210</v>
      </c>
      <c r="C27" s="615" t="s">
        <v>260</v>
      </c>
    </row>
    <row r="28" spans="2:3">
      <c r="B28" s="604" t="s">
        <v>212</v>
      </c>
      <c r="C28" s="615" t="s">
        <v>415</v>
      </c>
    </row>
    <row r="29" spans="2:3">
      <c r="B29" s="604" t="s">
        <v>211</v>
      </c>
      <c r="C29" s="615" t="s">
        <v>340</v>
      </c>
    </row>
    <row r="30" spans="2:3">
      <c r="B30" s="604" t="s">
        <v>213</v>
      </c>
      <c r="C30" s="615" t="s">
        <v>341</v>
      </c>
    </row>
    <row r="31" spans="2:3">
      <c r="B31" s="604" t="s">
        <v>214</v>
      </c>
      <c r="C31" s="615" t="s">
        <v>262</v>
      </c>
    </row>
    <row r="32" spans="2:3">
      <c r="B32" s="604" t="s">
        <v>216</v>
      </c>
      <c r="C32" s="615" t="s">
        <v>349</v>
      </c>
    </row>
    <row r="33" spans="2:3">
      <c r="B33" s="604" t="s">
        <v>217</v>
      </c>
      <c r="C33" s="615" t="s">
        <v>264</v>
      </c>
    </row>
    <row r="34" spans="2:3">
      <c r="B34" s="604" t="s">
        <v>218</v>
      </c>
      <c r="C34" s="615" t="s">
        <v>265</v>
      </c>
    </row>
    <row r="35" spans="2:3">
      <c r="B35" s="604" t="s">
        <v>219</v>
      </c>
      <c r="C35" s="615" t="s">
        <v>342</v>
      </c>
    </row>
    <row r="36" spans="2:3">
      <c r="B36" s="604" t="s">
        <v>220</v>
      </c>
      <c r="C36" s="615" t="s">
        <v>435</v>
      </c>
    </row>
    <row r="37" spans="2:3">
      <c r="B37" s="604" t="s">
        <v>221</v>
      </c>
      <c r="C37" s="47" t="s">
        <v>268</v>
      </c>
    </row>
    <row r="38" spans="2:3">
      <c r="B38" s="604" t="s">
        <v>222</v>
      </c>
      <c r="C38" s="47" t="s">
        <v>269</v>
      </c>
    </row>
    <row r="39" spans="2:3">
      <c r="B39" s="604" t="s">
        <v>223</v>
      </c>
      <c r="C39" s="47" t="s">
        <v>271</v>
      </c>
    </row>
    <row r="40" spans="2:3">
      <c r="B40" s="604" t="s">
        <v>224</v>
      </c>
      <c r="C40" s="47" t="s">
        <v>273</v>
      </c>
    </row>
    <row r="41" spans="2:3">
      <c r="B41" s="604" t="s">
        <v>215</v>
      </c>
      <c r="C41" s="47" t="s">
        <v>276</v>
      </c>
    </row>
    <row r="42" spans="2:3">
      <c r="B42" s="604" t="s">
        <v>318</v>
      </c>
    </row>
    <row r="43" spans="2:3" s="593" customFormat="1"/>
    <row r="44" spans="2:3">
      <c r="B44" s="276" t="s">
        <v>277</v>
      </c>
    </row>
    <row r="45" spans="2:3">
      <c r="B45" s="604" t="s">
        <v>225</v>
      </c>
      <c r="C45" s="47" t="s">
        <v>279</v>
      </c>
    </row>
    <row r="46" spans="2:3">
      <c r="B46" s="604" t="s">
        <v>226</v>
      </c>
      <c r="C46" s="47" t="s">
        <v>282</v>
      </c>
    </row>
    <row r="47" spans="2:3">
      <c r="B47" s="604" t="s">
        <v>227</v>
      </c>
      <c r="C47" s="47" t="s">
        <v>324</v>
      </c>
    </row>
    <row r="48" spans="2:3">
      <c r="B48" s="604" t="s">
        <v>228</v>
      </c>
      <c r="C48" s="47" t="s">
        <v>284</v>
      </c>
    </row>
    <row r="49" spans="2:3">
      <c r="B49" s="604" t="s">
        <v>229</v>
      </c>
      <c r="C49" s="47" t="s">
        <v>285</v>
      </c>
    </row>
    <row r="50" spans="2:3">
      <c r="B50" s="604" t="s">
        <v>230</v>
      </c>
      <c r="C50" s="47" t="s">
        <v>286</v>
      </c>
    </row>
    <row r="51" spans="2:3">
      <c r="B51" s="604" t="s">
        <v>232</v>
      </c>
      <c r="C51" s="47" t="s">
        <v>288</v>
      </c>
    </row>
    <row r="52" spans="2:3">
      <c r="B52" s="604" t="s">
        <v>231</v>
      </c>
      <c r="C52" s="47" t="s">
        <v>289</v>
      </c>
    </row>
    <row r="53" spans="2:3">
      <c r="B53" s="604" t="s">
        <v>319</v>
      </c>
    </row>
    <row r="54" spans="2:3" s="593" customFormat="1" ht="15">
      <c r="B54" s="600"/>
    </row>
    <row r="55" spans="2:3">
      <c r="B55" s="276" t="s">
        <v>291</v>
      </c>
    </row>
    <row r="56" spans="2:3">
      <c r="B56" s="604" t="s">
        <v>233</v>
      </c>
      <c r="C56" s="47" t="s">
        <v>335</v>
      </c>
    </row>
    <row r="57" spans="2:3">
      <c r="B57" s="604" t="s">
        <v>234</v>
      </c>
      <c r="C57" s="47" t="s">
        <v>336</v>
      </c>
    </row>
    <row r="58" spans="2:3">
      <c r="B58" s="604" t="s">
        <v>235</v>
      </c>
      <c r="C58" s="47" t="s">
        <v>337</v>
      </c>
    </row>
    <row r="59" spans="2:3">
      <c r="B59" s="604" t="s">
        <v>236</v>
      </c>
      <c r="C59" s="47" t="s">
        <v>298</v>
      </c>
    </row>
    <row r="60" spans="2:3">
      <c r="B60" s="604" t="s">
        <v>237</v>
      </c>
      <c r="C60" s="47" t="s">
        <v>297</v>
      </c>
    </row>
    <row r="62" spans="2:3">
      <c r="B62" s="276" t="s">
        <v>299</v>
      </c>
    </row>
    <row r="63" spans="2:3">
      <c r="B63" s="604" t="s">
        <v>238</v>
      </c>
      <c r="C63" s="47" t="s">
        <v>379</v>
      </c>
    </row>
    <row r="64" spans="2:3">
      <c r="B64" s="604" t="s">
        <v>239</v>
      </c>
      <c r="C64" s="47" t="s">
        <v>380</v>
      </c>
    </row>
    <row r="65" spans="2:3">
      <c r="B65" s="604" t="s">
        <v>240</v>
      </c>
      <c r="C65" s="47" t="s">
        <v>381</v>
      </c>
    </row>
    <row r="67" spans="2:3">
      <c r="B67" s="276" t="s">
        <v>300</v>
      </c>
    </row>
    <row r="68" spans="2:3">
      <c r="B68" s="604" t="s">
        <v>241</v>
      </c>
      <c r="C68" s="47" t="s">
        <v>320</v>
      </c>
    </row>
    <row r="69" spans="2:3">
      <c r="B69" s="604" t="s">
        <v>242</v>
      </c>
      <c r="C69" s="47" t="s">
        <v>309</v>
      </c>
    </row>
    <row r="70" spans="2:3">
      <c r="B70" s="604" t="s">
        <v>243</v>
      </c>
      <c r="C70" s="47" t="s">
        <v>310</v>
      </c>
    </row>
    <row r="71" spans="2:3">
      <c r="B71" s="604" t="s">
        <v>244</v>
      </c>
      <c r="C71" s="47" t="s">
        <v>311</v>
      </c>
    </row>
    <row r="72" spans="2:3">
      <c r="B72" s="604" t="s">
        <v>245</v>
      </c>
      <c r="C72" s="47" t="s">
        <v>312</v>
      </c>
    </row>
    <row r="73" spans="2:3">
      <c r="B73" s="604" t="s">
        <v>246</v>
      </c>
      <c r="C73" s="47" t="s">
        <v>313</v>
      </c>
    </row>
    <row r="74" spans="2:3">
      <c r="B74" s="604" t="s">
        <v>247</v>
      </c>
      <c r="C74" s="47" t="s">
        <v>316</v>
      </c>
    </row>
    <row r="75" spans="2:3">
      <c r="B75" s="604" t="s">
        <v>248</v>
      </c>
      <c r="C75" s="47" t="s">
        <v>317</v>
      </c>
    </row>
  </sheetData>
  <hyperlinks>
    <hyperlink ref="B5" location="'Table 1.1'!A1" display="Table 1.1"/>
    <hyperlink ref="B6" location="'Table 1.2'!A1" display="Table 1.2"/>
    <hyperlink ref="B7" location="'Table 1.3'!A1" display="Table 1.3"/>
    <hyperlink ref="B8" location="'Table 1.4'!A1" display="Table 1.4"/>
    <hyperlink ref="B9" location="'Table 1.5'!A1" display="Table 1.5"/>
    <hyperlink ref="B10" location="'Table 1.6'!A1" display="Table 1.6"/>
    <hyperlink ref="B11" location="'Table 1.7'!A1" display="Table 1.7"/>
    <hyperlink ref="B68" location="Start54" display="Table 7.1"/>
    <hyperlink ref="B69" location="Start55" display="Table 7.2"/>
    <hyperlink ref="B70" location="Start56" display="Table 7.3"/>
    <hyperlink ref="B71" location="Start57" display="Table 7.4"/>
    <hyperlink ref="B72" location="Start58" display="Table 7.5"/>
    <hyperlink ref="B73" location="Start59" display="Table 7.6"/>
    <hyperlink ref="B74" location="Start60" display="Table 7.7"/>
    <hyperlink ref="B75" location="Start61" display="Table 7.8"/>
    <hyperlink ref="B63" location="Start51" display="Table 6.1"/>
    <hyperlink ref="B64" location="Start52" display="Table 6.2"/>
    <hyperlink ref="B65" location="Start53" display="Table 6.3"/>
    <hyperlink ref="B56" location="Start46" display="Table 5.1"/>
    <hyperlink ref="B57" location="Start47" display="Table 5.2"/>
    <hyperlink ref="B58" location="Start48" display="Table 5.3"/>
    <hyperlink ref="B59" location="Start49" display="Table 5.4"/>
    <hyperlink ref="B60" location="Start50" display="Table 5.5"/>
    <hyperlink ref="B45" location="Start37" display="Table 4.1"/>
    <hyperlink ref="B46" location="Start38" display="Table 4.2"/>
    <hyperlink ref="B47" location="Start39" display="Table 4.3"/>
    <hyperlink ref="B48" location="Start40" display="Table 4.4"/>
    <hyperlink ref="B49" location="Start41" display="Table 4.5"/>
    <hyperlink ref="B50" location="Start42" display="Table 4.6"/>
    <hyperlink ref="B51" location="Start43" display="Table 4.7"/>
    <hyperlink ref="B52" location="Start44" display="Table 4.8"/>
    <hyperlink ref="B53" location="Start45" display="DRD notes"/>
    <hyperlink ref="B23" location="Start17" display="Table 3.1"/>
    <hyperlink ref="B24" location="Start18" display="Table 3.2"/>
    <hyperlink ref="B25" location="'Table 3.3'!A1" display="Table 3.3"/>
    <hyperlink ref="B26" location="Start20" display="Table 3.4"/>
    <hyperlink ref="B27" location="Start21" display="Table 3.5"/>
    <hyperlink ref="B28" location="Start22" display="Table 3.6"/>
    <hyperlink ref="B29" location="Start23" display="Table 3.7"/>
    <hyperlink ref="B30" location="Start24" display="Table 3.8"/>
    <hyperlink ref="B31" location="Start25" display="Table 3.9"/>
    <hyperlink ref="B32" location="Start26" display="Table 3.10"/>
    <hyperlink ref="B33" location="Start27" display="Table 3.11"/>
    <hyperlink ref="B34" location="Start28" display="Table 3.12"/>
    <hyperlink ref="B35" location="Start29" display="Table 3.13"/>
    <hyperlink ref="B36" location="Start30" display="Table 3.14"/>
    <hyperlink ref="B37" location="Start31" display="Table 3.15"/>
    <hyperlink ref="B38" location="Start32" display="Table 3.16"/>
    <hyperlink ref="B39" location="Start33" display="Table 3.17"/>
    <hyperlink ref="B40" location="Start34" display="Table 3.18"/>
    <hyperlink ref="B41" location="Start35" display="Table 3.19"/>
    <hyperlink ref="B42" location="Start36" display="TRT notes"/>
    <hyperlink ref="B17" location="Start13" display="(Table 2.1)"/>
    <hyperlink ref="B18" location="Start14" display="Table 2.2"/>
    <hyperlink ref="B19" location="Start15" display="Table 2.3"/>
    <hyperlink ref="B20" location="Start16" display="Table 2.4"/>
    <hyperlink ref="B12" location="Start10" display="Table 1.8"/>
    <hyperlink ref="B13" location="Start11" display="Table 1.9"/>
    <hyperlink ref="B14" location="Start12" display="Table 1.1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J73"/>
  <sheetViews>
    <sheetView workbookViewId="0"/>
  </sheetViews>
  <sheetFormatPr defaultRowHeight="15"/>
  <cols>
    <col min="1" max="1" width="4.28515625" style="347" customWidth="1"/>
    <col min="2" max="2" width="32.140625" style="347" customWidth="1"/>
    <col min="3" max="10" width="12.28515625" style="347" customWidth="1"/>
    <col min="11" max="16384" width="9.140625" style="347"/>
  </cols>
  <sheetData>
    <row r="1" spans="2:10">
      <c r="H1" s="599"/>
    </row>
    <row r="2" spans="2:10">
      <c r="B2" s="349" t="s">
        <v>255</v>
      </c>
    </row>
    <row r="4" spans="2:10" ht="22.5" customHeight="1" thickBot="1">
      <c r="B4" s="359" t="s">
        <v>3</v>
      </c>
      <c r="C4" s="357">
        <v>2008</v>
      </c>
      <c r="D4" s="357">
        <v>2009</v>
      </c>
      <c r="E4" s="357">
        <v>2010</v>
      </c>
      <c r="F4" s="357">
        <v>2011</v>
      </c>
      <c r="G4" s="357">
        <v>2012</v>
      </c>
      <c r="H4" s="357">
        <v>2013</v>
      </c>
      <c r="I4" s="357">
        <v>2014</v>
      </c>
      <c r="J4" s="357">
        <v>2016</v>
      </c>
    </row>
    <row r="5" spans="2:10" ht="22.5" customHeight="1">
      <c r="B5" s="358" t="s">
        <v>85</v>
      </c>
      <c r="C5" s="351">
        <v>37.799999999999997</v>
      </c>
      <c r="D5" s="351">
        <v>39.799999999999997</v>
      </c>
      <c r="E5" s="351">
        <v>31.5</v>
      </c>
      <c r="F5" s="351">
        <v>29.4</v>
      </c>
      <c r="G5" s="351">
        <v>30.6</v>
      </c>
      <c r="H5" s="351">
        <v>30.4</v>
      </c>
      <c r="I5" s="351">
        <v>24.2</v>
      </c>
      <c r="J5" s="351">
        <v>37.299999999999997</v>
      </c>
    </row>
    <row r="6" spans="2:10" ht="22.5" customHeight="1">
      <c r="B6" s="358" t="s">
        <v>10</v>
      </c>
      <c r="C6" s="351">
        <v>26.8</v>
      </c>
      <c r="D6" s="351">
        <v>27</v>
      </c>
      <c r="E6" s="351">
        <v>24.3</v>
      </c>
      <c r="F6" s="351">
        <v>21.1</v>
      </c>
      <c r="G6" s="351">
        <v>22.5</v>
      </c>
      <c r="H6" s="351">
        <v>21.9</v>
      </c>
      <c r="I6" s="351">
        <v>18.7</v>
      </c>
      <c r="J6" s="351">
        <v>22.1</v>
      </c>
    </row>
    <row r="7" spans="2:10" ht="22.5" customHeight="1">
      <c r="B7" s="358" t="s">
        <v>6</v>
      </c>
      <c r="C7" s="351">
        <v>1.7</v>
      </c>
      <c r="D7" s="351">
        <v>2.1</v>
      </c>
      <c r="E7" s="351">
        <v>1.9</v>
      </c>
      <c r="F7" s="351">
        <v>1.9</v>
      </c>
      <c r="G7" s="351">
        <v>1.2</v>
      </c>
      <c r="H7" s="351">
        <v>1.3</v>
      </c>
      <c r="I7" s="351">
        <v>0.6</v>
      </c>
      <c r="J7" s="351">
        <v>1</v>
      </c>
    </row>
    <row r="8" spans="2:10" ht="22.5" customHeight="1">
      <c r="B8" s="295" t="s">
        <v>42</v>
      </c>
      <c r="C8" s="351">
        <v>1.3</v>
      </c>
      <c r="D8" s="351">
        <v>1.5</v>
      </c>
      <c r="E8" s="351">
        <v>0.6</v>
      </c>
      <c r="F8" s="351">
        <v>1</v>
      </c>
      <c r="G8" s="351">
        <v>0.7</v>
      </c>
      <c r="H8" s="351">
        <v>0.7</v>
      </c>
      <c r="I8" s="351">
        <v>0.3</v>
      </c>
      <c r="J8" s="351">
        <v>0.7</v>
      </c>
    </row>
    <row r="9" spans="2:10" ht="22.5" customHeight="1">
      <c r="B9" s="358" t="s">
        <v>12</v>
      </c>
      <c r="C9" s="351">
        <v>5.5</v>
      </c>
      <c r="D9" s="351">
        <v>4.4000000000000004</v>
      </c>
      <c r="E9" s="351">
        <v>2.7</v>
      </c>
      <c r="F9" s="351">
        <v>2.2000000000000002</v>
      </c>
      <c r="G9" s="351">
        <v>2.8</v>
      </c>
      <c r="H9" s="351">
        <v>2</v>
      </c>
      <c r="I9" s="351">
        <v>2.2999999999999998</v>
      </c>
      <c r="J9" s="351">
        <v>3.6</v>
      </c>
    </row>
    <row r="10" spans="2:10" ht="22.5" customHeight="1">
      <c r="B10" s="358" t="s">
        <v>87</v>
      </c>
      <c r="C10" s="351">
        <v>3</v>
      </c>
      <c r="D10" s="351">
        <v>2.8</v>
      </c>
      <c r="E10" s="351">
        <v>2.1</v>
      </c>
      <c r="F10" s="351">
        <v>1.9</v>
      </c>
      <c r="G10" s="351">
        <v>1.8</v>
      </c>
      <c r="H10" s="351">
        <v>1</v>
      </c>
      <c r="I10" s="351">
        <v>1.5</v>
      </c>
      <c r="J10" s="351">
        <v>1.3</v>
      </c>
    </row>
    <row r="11" spans="2:10" ht="22.5" customHeight="1">
      <c r="B11" s="358" t="s">
        <v>88</v>
      </c>
      <c r="C11" s="351">
        <v>3.6</v>
      </c>
      <c r="D11" s="351">
        <v>5</v>
      </c>
      <c r="E11" s="351">
        <v>2.6</v>
      </c>
      <c r="F11" s="351">
        <v>2.7</v>
      </c>
      <c r="G11" s="351">
        <v>3</v>
      </c>
      <c r="H11" s="351">
        <v>2.1</v>
      </c>
      <c r="I11" s="351">
        <v>2.7</v>
      </c>
      <c r="J11" s="351">
        <v>4</v>
      </c>
    </row>
    <row r="12" spans="2:10" ht="22.5" customHeight="1">
      <c r="B12" s="358" t="s">
        <v>24</v>
      </c>
      <c r="C12" s="351">
        <v>5.9</v>
      </c>
      <c r="D12" s="351">
        <v>6.8</v>
      </c>
      <c r="E12" s="351">
        <v>4.4000000000000004</v>
      </c>
      <c r="F12" s="351">
        <v>3.8</v>
      </c>
      <c r="G12" s="351">
        <v>3.2</v>
      </c>
      <c r="H12" s="351">
        <v>3</v>
      </c>
      <c r="I12" s="351">
        <v>2.5</v>
      </c>
      <c r="J12" s="351">
        <v>4.5999999999999996</v>
      </c>
    </row>
    <row r="13" spans="2:10" ht="22.5" customHeight="1">
      <c r="B13" s="295" t="s">
        <v>89</v>
      </c>
      <c r="C13" s="351">
        <v>1.6</v>
      </c>
      <c r="D13" s="351">
        <v>1.9</v>
      </c>
      <c r="E13" s="351">
        <v>1</v>
      </c>
      <c r="F13" s="351">
        <v>0.9</v>
      </c>
      <c r="G13" s="351">
        <v>1</v>
      </c>
      <c r="H13" s="351">
        <v>1.2</v>
      </c>
      <c r="I13" s="351">
        <v>0.8</v>
      </c>
      <c r="J13" s="351">
        <v>2.2999999999999998</v>
      </c>
    </row>
    <row r="14" spans="2:10" ht="22.5" customHeight="1">
      <c r="B14" s="358" t="s">
        <v>91</v>
      </c>
      <c r="C14" s="351">
        <v>1.1000000000000001</v>
      </c>
      <c r="D14" s="351">
        <v>1.4</v>
      </c>
      <c r="E14" s="351">
        <v>0.4</v>
      </c>
      <c r="F14" s="351">
        <v>1.4</v>
      </c>
      <c r="G14" s="351">
        <v>0.7</v>
      </c>
      <c r="H14" s="351">
        <v>0.8</v>
      </c>
      <c r="I14" s="351">
        <v>0.5</v>
      </c>
      <c r="J14" s="351">
        <v>1.4</v>
      </c>
    </row>
    <row r="15" spans="2:10" ht="22.5" customHeight="1">
      <c r="B15" s="358" t="s">
        <v>108</v>
      </c>
      <c r="C15" s="351">
        <v>12.1</v>
      </c>
      <c r="D15" s="351">
        <v>18</v>
      </c>
      <c r="E15" s="351">
        <v>9.1</v>
      </c>
      <c r="F15" s="351">
        <v>9.9</v>
      </c>
      <c r="G15" s="351">
        <v>8.3000000000000007</v>
      </c>
      <c r="H15" s="351">
        <v>9.1999999999999993</v>
      </c>
      <c r="I15" s="351">
        <v>5.9</v>
      </c>
      <c r="J15" s="351">
        <v>8.5</v>
      </c>
    </row>
    <row r="16" spans="2:10" ht="22.5" customHeight="1">
      <c r="B16" s="358" t="s">
        <v>93</v>
      </c>
      <c r="C16" s="351" t="s">
        <v>31</v>
      </c>
      <c r="D16" s="351" t="s">
        <v>31</v>
      </c>
      <c r="E16" s="351" t="s">
        <v>31</v>
      </c>
      <c r="F16" s="351" t="s">
        <v>31</v>
      </c>
      <c r="G16" s="351">
        <v>1.9</v>
      </c>
      <c r="H16" s="351">
        <v>1.9</v>
      </c>
      <c r="I16" s="351">
        <v>1.2</v>
      </c>
      <c r="J16" s="351">
        <v>1</v>
      </c>
    </row>
    <row r="17" spans="2:10" ht="22.5" customHeight="1">
      <c r="B17" s="358" t="s">
        <v>109</v>
      </c>
      <c r="C17" s="351" t="s">
        <v>31</v>
      </c>
      <c r="D17" s="351" t="s">
        <v>31</v>
      </c>
      <c r="E17" s="351" t="s">
        <v>31</v>
      </c>
      <c r="F17" s="351" t="s">
        <v>31</v>
      </c>
      <c r="G17" s="351" t="s">
        <v>31</v>
      </c>
      <c r="H17" s="351" t="s">
        <v>31</v>
      </c>
      <c r="I17" s="351" t="s">
        <v>31</v>
      </c>
      <c r="J17" s="351">
        <v>10.8</v>
      </c>
    </row>
    <row r="18" spans="2:10" ht="22.5" customHeight="1">
      <c r="B18" s="358" t="s">
        <v>110</v>
      </c>
      <c r="C18" s="361" t="s">
        <v>31</v>
      </c>
      <c r="D18" s="361" t="s">
        <v>31</v>
      </c>
      <c r="E18" s="361" t="s">
        <v>31</v>
      </c>
      <c r="F18" s="361" t="s">
        <v>31</v>
      </c>
      <c r="G18" s="361" t="s">
        <v>31</v>
      </c>
      <c r="H18" s="361" t="s">
        <v>31</v>
      </c>
      <c r="I18" s="361" t="s">
        <v>31</v>
      </c>
      <c r="J18" s="361">
        <v>3.9</v>
      </c>
    </row>
    <row r="20" spans="2:10" s="592" customFormat="1">
      <c r="B20" s="373" t="s">
        <v>360</v>
      </c>
    </row>
    <row r="21" spans="2:10" s="592" customFormat="1"/>
    <row r="22" spans="2:10">
      <c r="B22" s="373" t="s">
        <v>180</v>
      </c>
    </row>
    <row r="23" spans="2:10">
      <c r="B23" s="373" t="s">
        <v>181</v>
      </c>
      <c r="C23" s="373"/>
      <c r="D23" s="373"/>
      <c r="E23" s="373"/>
      <c r="F23" s="373"/>
      <c r="G23" s="373"/>
    </row>
    <row r="24" spans="2:10">
      <c r="B24" s="373" t="s">
        <v>182</v>
      </c>
      <c r="C24" s="373"/>
      <c r="D24" s="373"/>
      <c r="E24" s="373"/>
      <c r="F24" s="373"/>
      <c r="G24" s="373"/>
    </row>
    <row r="25" spans="2:10">
      <c r="B25" s="373" t="s">
        <v>183</v>
      </c>
      <c r="C25" s="373"/>
      <c r="D25" s="373"/>
      <c r="E25" s="373"/>
      <c r="F25" s="373"/>
      <c r="G25" s="373"/>
    </row>
    <row r="26" spans="2:10">
      <c r="B26" s="373" t="s">
        <v>184</v>
      </c>
      <c r="C26" s="373"/>
      <c r="D26" s="373"/>
      <c r="E26" s="373"/>
      <c r="F26" s="373"/>
      <c r="G26" s="373"/>
    </row>
    <row r="27" spans="2:10">
      <c r="B27" s="373" t="s">
        <v>185</v>
      </c>
      <c r="C27" s="373"/>
      <c r="D27" s="373"/>
      <c r="E27" s="373"/>
      <c r="F27" s="373"/>
      <c r="G27" s="373"/>
    </row>
    <row r="28" spans="2:10">
      <c r="B28" s="373" t="s">
        <v>186</v>
      </c>
      <c r="C28" s="373"/>
      <c r="D28" s="373"/>
      <c r="E28" s="373"/>
      <c r="F28" s="373"/>
      <c r="G28" s="373"/>
    </row>
    <row r="29" spans="2:10">
      <c r="B29" s="373" t="s">
        <v>187</v>
      </c>
      <c r="C29" s="373"/>
      <c r="D29" s="373"/>
      <c r="E29" s="373"/>
      <c r="F29" s="373"/>
      <c r="G29" s="373"/>
    </row>
    <row r="30" spans="2:10">
      <c r="B30" s="373"/>
      <c r="C30" s="373"/>
      <c r="D30" s="373"/>
      <c r="E30" s="373"/>
      <c r="F30" s="373"/>
      <c r="G30" s="373"/>
    </row>
    <row r="31" spans="2:10">
      <c r="B31" s="604" t="s">
        <v>308</v>
      </c>
      <c r="C31" s="373"/>
      <c r="D31" s="373"/>
      <c r="E31" s="373"/>
      <c r="F31" s="373"/>
      <c r="G31" s="373"/>
    </row>
    <row r="32" spans="2:10">
      <c r="B32" s="373"/>
      <c r="C32" s="373"/>
      <c r="D32" s="373"/>
      <c r="E32" s="373"/>
      <c r="F32" s="373"/>
      <c r="G32" s="373"/>
    </row>
    <row r="33" spans="2:7">
      <c r="B33" s="373"/>
      <c r="C33" s="373"/>
      <c r="D33" s="373"/>
      <c r="E33" s="373"/>
      <c r="F33" s="373"/>
      <c r="G33" s="373"/>
    </row>
    <row r="34" spans="2:7">
      <c r="B34" s="373"/>
      <c r="C34" s="373"/>
      <c r="D34" s="373"/>
      <c r="E34" s="373"/>
      <c r="F34" s="373"/>
      <c r="G34" s="373"/>
    </row>
    <row r="35" spans="2:7">
      <c r="B35" s="373"/>
      <c r="C35" s="373"/>
      <c r="D35" s="373"/>
      <c r="E35" s="373"/>
      <c r="F35" s="373"/>
      <c r="G35" s="373"/>
    </row>
    <row r="36" spans="2:7">
      <c r="B36" s="373"/>
      <c r="C36" s="373"/>
      <c r="D36" s="373"/>
      <c r="E36" s="373"/>
      <c r="F36" s="373"/>
      <c r="G36" s="373"/>
    </row>
    <row r="37" spans="2:7">
      <c r="B37" s="373"/>
      <c r="C37" s="373"/>
      <c r="D37" s="373"/>
      <c r="E37" s="373"/>
      <c r="F37" s="373"/>
      <c r="G37" s="373"/>
    </row>
    <row r="38" spans="2:7">
      <c r="B38" s="373"/>
      <c r="C38" s="373"/>
      <c r="D38" s="373"/>
      <c r="E38" s="373"/>
      <c r="F38" s="373"/>
      <c r="G38" s="373"/>
    </row>
    <row r="39" spans="2:7">
      <c r="B39" s="373"/>
      <c r="C39" s="373"/>
      <c r="D39" s="373"/>
      <c r="E39" s="373"/>
      <c r="F39" s="373"/>
      <c r="G39" s="373"/>
    </row>
    <row r="40" spans="2:7">
      <c r="B40" s="373"/>
      <c r="C40" s="373"/>
      <c r="D40" s="373"/>
      <c r="E40" s="373"/>
      <c r="F40" s="373"/>
      <c r="G40" s="373"/>
    </row>
    <row r="41" spans="2:7">
      <c r="B41" s="373"/>
      <c r="C41" s="373"/>
      <c r="D41" s="373"/>
      <c r="E41" s="373"/>
      <c r="F41" s="373"/>
      <c r="G41" s="373"/>
    </row>
    <row r="42" spans="2:7">
      <c r="B42" s="373"/>
      <c r="C42" s="373"/>
      <c r="D42" s="373"/>
      <c r="E42" s="373"/>
      <c r="F42" s="373"/>
      <c r="G42" s="373"/>
    </row>
    <row r="43" spans="2:7">
      <c r="B43" s="373"/>
      <c r="C43" s="373"/>
      <c r="D43" s="373"/>
      <c r="E43" s="373"/>
      <c r="F43" s="373"/>
      <c r="G43" s="373"/>
    </row>
    <row r="44" spans="2:7">
      <c r="B44" s="373"/>
      <c r="C44" s="373"/>
      <c r="D44" s="373"/>
      <c r="E44" s="373"/>
      <c r="F44" s="373"/>
      <c r="G44" s="373"/>
    </row>
    <row r="45" spans="2:7">
      <c r="B45" s="373"/>
      <c r="C45" s="373"/>
      <c r="D45" s="373"/>
      <c r="E45" s="373"/>
      <c r="F45" s="373"/>
      <c r="G45" s="373"/>
    </row>
    <row r="46" spans="2:7">
      <c r="B46" s="373"/>
      <c r="C46" s="373"/>
      <c r="D46" s="373"/>
      <c r="E46" s="373"/>
      <c r="F46" s="373"/>
      <c r="G46" s="373"/>
    </row>
    <row r="47" spans="2:7">
      <c r="B47" s="373"/>
      <c r="C47" s="373"/>
      <c r="D47" s="373"/>
      <c r="E47" s="373"/>
      <c r="F47" s="373"/>
      <c r="G47" s="373"/>
    </row>
    <row r="48" spans="2:7">
      <c r="B48" s="373"/>
      <c r="C48" s="373"/>
      <c r="D48" s="373"/>
      <c r="E48" s="373"/>
      <c r="F48" s="373"/>
      <c r="G48" s="373"/>
    </row>
    <row r="49" spans="2:7">
      <c r="B49" s="373"/>
      <c r="C49" s="373"/>
      <c r="D49" s="373"/>
      <c r="E49" s="373"/>
      <c r="F49" s="373"/>
      <c r="G49" s="373"/>
    </row>
    <row r="50" spans="2:7">
      <c r="B50" s="373"/>
      <c r="C50" s="373"/>
      <c r="D50" s="373"/>
      <c r="E50" s="373"/>
      <c r="F50" s="373"/>
      <c r="G50" s="373"/>
    </row>
    <row r="51" spans="2:7">
      <c r="B51" s="373"/>
      <c r="C51" s="373"/>
      <c r="D51" s="373"/>
      <c r="E51" s="373"/>
      <c r="F51" s="373"/>
      <c r="G51" s="373"/>
    </row>
    <row r="52" spans="2:7">
      <c r="B52" s="373"/>
      <c r="C52" s="373"/>
      <c r="D52" s="373"/>
      <c r="E52" s="373"/>
      <c r="F52" s="373"/>
      <c r="G52" s="373"/>
    </row>
    <row r="53" spans="2:7">
      <c r="B53" s="373"/>
      <c r="C53" s="373"/>
      <c r="D53" s="373"/>
      <c r="E53" s="373"/>
      <c r="F53" s="373"/>
      <c r="G53" s="373"/>
    </row>
    <row r="54" spans="2:7">
      <c r="B54" s="373"/>
      <c r="C54" s="373"/>
      <c r="D54" s="373"/>
      <c r="E54" s="373"/>
      <c r="F54" s="373"/>
      <c r="G54" s="373"/>
    </row>
    <row r="55" spans="2:7">
      <c r="B55" s="373"/>
      <c r="C55" s="373"/>
      <c r="D55" s="373"/>
      <c r="E55" s="373"/>
      <c r="F55" s="373"/>
      <c r="G55" s="373"/>
    </row>
    <row r="56" spans="2:7">
      <c r="B56" s="373"/>
      <c r="C56" s="373"/>
      <c r="D56" s="373"/>
      <c r="E56" s="373"/>
      <c r="F56" s="373"/>
      <c r="G56" s="373"/>
    </row>
    <row r="57" spans="2:7">
      <c r="B57" s="373"/>
      <c r="C57" s="373"/>
      <c r="D57" s="373"/>
      <c r="E57" s="373"/>
      <c r="F57" s="373"/>
      <c r="G57" s="373"/>
    </row>
    <row r="58" spans="2:7">
      <c r="B58" s="373"/>
      <c r="C58" s="373"/>
      <c r="D58" s="373"/>
      <c r="E58" s="373"/>
      <c r="F58" s="373"/>
      <c r="G58" s="373"/>
    </row>
    <row r="59" spans="2:7">
      <c r="B59" s="373"/>
      <c r="C59" s="373"/>
      <c r="D59" s="373"/>
      <c r="E59" s="373"/>
      <c r="F59" s="373"/>
      <c r="G59" s="373"/>
    </row>
    <row r="60" spans="2:7">
      <c r="B60" s="373"/>
      <c r="C60" s="373"/>
      <c r="D60" s="373"/>
      <c r="E60" s="373"/>
      <c r="F60" s="373"/>
      <c r="G60" s="373"/>
    </row>
    <row r="61" spans="2:7">
      <c r="B61" s="373"/>
      <c r="C61" s="373"/>
      <c r="D61" s="373"/>
      <c r="E61" s="373"/>
      <c r="F61" s="373"/>
      <c r="G61" s="373"/>
    </row>
    <row r="62" spans="2:7">
      <c r="B62" s="373"/>
      <c r="C62" s="373"/>
      <c r="D62" s="373"/>
      <c r="E62" s="373"/>
      <c r="F62" s="373"/>
      <c r="G62" s="373"/>
    </row>
    <row r="63" spans="2:7">
      <c r="B63" s="373"/>
      <c r="C63" s="373"/>
      <c r="D63" s="373"/>
      <c r="E63" s="373"/>
      <c r="F63" s="373"/>
      <c r="G63" s="373"/>
    </row>
    <row r="64" spans="2:7">
      <c r="B64" s="373"/>
      <c r="C64" s="373"/>
      <c r="D64" s="373"/>
      <c r="E64" s="373"/>
      <c r="F64" s="373"/>
      <c r="G64" s="373"/>
    </row>
    <row r="65" spans="2:7">
      <c r="B65" s="373"/>
      <c r="C65" s="373"/>
      <c r="D65" s="373"/>
      <c r="E65" s="373"/>
      <c r="F65" s="373"/>
      <c r="G65" s="373"/>
    </row>
    <row r="66" spans="2:7">
      <c r="B66" s="373"/>
      <c r="C66" s="373"/>
      <c r="D66" s="373"/>
      <c r="E66" s="373"/>
      <c r="F66" s="373"/>
      <c r="G66" s="373"/>
    </row>
    <row r="67" spans="2:7">
      <c r="B67" s="373"/>
      <c r="C67" s="373"/>
      <c r="D67" s="373"/>
      <c r="E67" s="373"/>
      <c r="F67" s="373"/>
      <c r="G67" s="373"/>
    </row>
    <row r="68" spans="2:7">
      <c r="B68" s="373"/>
      <c r="C68" s="373"/>
      <c r="D68" s="373"/>
      <c r="E68" s="373"/>
      <c r="F68" s="373"/>
      <c r="G68" s="373"/>
    </row>
    <row r="69" spans="2:7">
      <c r="B69" s="373"/>
      <c r="C69" s="373"/>
      <c r="D69" s="373"/>
      <c r="E69" s="373"/>
      <c r="F69" s="373"/>
      <c r="G69" s="373"/>
    </row>
    <row r="70" spans="2:7">
      <c r="B70" s="373"/>
      <c r="C70" s="373"/>
      <c r="D70" s="373"/>
      <c r="E70" s="373"/>
      <c r="F70" s="373"/>
      <c r="G70" s="373"/>
    </row>
    <row r="71" spans="2:7">
      <c r="B71" s="373"/>
      <c r="C71" s="373"/>
      <c r="D71" s="373"/>
      <c r="E71" s="373"/>
      <c r="F71" s="373"/>
      <c r="G71" s="373"/>
    </row>
    <row r="72" spans="2:7">
      <c r="B72" s="373"/>
      <c r="C72" s="373"/>
      <c r="D72" s="373"/>
      <c r="E72" s="373"/>
      <c r="F72" s="373"/>
      <c r="G72" s="373"/>
    </row>
    <row r="73" spans="2:7">
      <c r="B73" s="373"/>
      <c r="C73" s="373"/>
      <c r="D73" s="373"/>
      <c r="E73" s="373"/>
      <c r="F73" s="373"/>
      <c r="G73" s="373"/>
    </row>
  </sheetData>
  <hyperlinks>
    <hyperlink ref="B3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J22"/>
  <sheetViews>
    <sheetView workbookViewId="0"/>
  </sheetViews>
  <sheetFormatPr defaultRowHeight="15"/>
  <cols>
    <col min="1" max="1" width="4.28515625" style="371" customWidth="1"/>
    <col min="2" max="2" width="32.140625" style="371" customWidth="1"/>
    <col min="3" max="6" width="12.28515625" style="371" customWidth="1"/>
    <col min="7" max="16384" width="9.140625" style="371"/>
  </cols>
  <sheetData>
    <row r="1" spans="2:6">
      <c r="E1" s="599"/>
    </row>
    <row r="2" spans="2:6">
      <c r="B2" s="372" t="s">
        <v>429</v>
      </c>
    </row>
    <row r="4" spans="2:6" ht="22.5" customHeight="1" thickBot="1">
      <c r="B4" s="377" t="s">
        <v>3</v>
      </c>
      <c r="C4" s="375">
        <v>2008</v>
      </c>
      <c r="D4" s="375">
        <v>2010</v>
      </c>
      <c r="E4" s="375">
        <v>2013</v>
      </c>
      <c r="F4" s="375">
        <v>2015</v>
      </c>
    </row>
    <row r="5" spans="2:6" ht="22.5" customHeight="1">
      <c r="B5" s="376" t="s">
        <v>85</v>
      </c>
      <c r="C5" s="374">
        <v>23</v>
      </c>
      <c r="D5" s="374">
        <v>21</v>
      </c>
      <c r="E5" s="374">
        <v>18</v>
      </c>
      <c r="F5" s="374">
        <v>18.5</v>
      </c>
    </row>
    <row r="6" spans="2:6" ht="22.5" customHeight="1">
      <c r="B6" s="376" t="s">
        <v>10</v>
      </c>
      <c r="C6" s="374">
        <v>22</v>
      </c>
      <c r="D6" s="374">
        <v>19</v>
      </c>
      <c r="E6" s="374">
        <v>17</v>
      </c>
      <c r="F6" s="374">
        <v>16.5</v>
      </c>
    </row>
    <row r="7" spans="2:6" ht="22.5" customHeight="1">
      <c r="B7" s="376" t="s">
        <v>6</v>
      </c>
      <c r="C7" s="374">
        <v>2</v>
      </c>
      <c r="D7" s="374">
        <v>2</v>
      </c>
      <c r="E7" s="374">
        <v>1</v>
      </c>
      <c r="F7" s="374">
        <v>1.6</v>
      </c>
    </row>
    <row r="8" spans="2:6" ht="22.5" customHeight="1">
      <c r="B8" s="295" t="s">
        <v>42</v>
      </c>
      <c r="C8" s="374">
        <v>1</v>
      </c>
      <c r="D8" s="374">
        <v>1</v>
      </c>
      <c r="E8" s="374">
        <v>1</v>
      </c>
      <c r="F8" s="374">
        <v>1.5</v>
      </c>
    </row>
    <row r="9" spans="2:6" ht="22.5" customHeight="1">
      <c r="B9" s="376" t="s">
        <v>12</v>
      </c>
      <c r="C9" s="374">
        <v>5</v>
      </c>
      <c r="D9" s="374">
        <v>4</v>
      </c>
      <c r="E9" s="374">
        <v>2</v>
      </c>
      <c r="F9" s="374">
        <v>3.9</v>
      </c>
    </row>
    <row r="10" spans="2:6" ht="22.5" customHeight="1">
      <c r="B10" s="376" t="s">
        <v>87</v>
      </c>
      <c r="C10" s="374">
        <v>3</v>
      </c>
      <c r="D10" s="374">
        <v>3</v>
      </c>
      <c r="E10" s="374">
        <v>1</v>
      </c>
      <c r="F10" s="374">
        <v>2.2999999999999998</v>
      </c>
    </row>
    <row r="11" spans="2:6" ht="22.5" customHeight="1">
      <c r="B11" s="376" t="s">
        <v>88</v>
      </c>
      <c r="C11" s="374">
        <v>6</v>
      </c>
      <c r="D11" s="374">
        <v>4</v>
      </c>
      <c r="E11" s="374">
        <v>2</v>
      </c>
      <c r="F11" s="374">
        <v>5</v>
      </c>
    </row>
    <row r="12" spans="2:6" ht="22.5" customHeight="1">
      <c r="B12" s="376" t="s">
        <v>24</v>
      </c>
      <c r="C12" s="374">
        <v>3</v>
      </c>
      <c r="D12" s="374">
        <v>3</v>
      </c>
      <c r="E12" s="374">
        <v>4</v>
      </c>
      <c r="F12" s="374">
        <v>3.2</v>
      </c>
    </row>
    <row r="13" spans="2:6" ht="22.5" customHeight="1">
      <c r="B13" s="295" t="s">
        <v>89</v>
      </c>
      <c r="C13" s="374">
        <v>2</v>
      </c>
      <c r="D13" s="374">
        <v>2</v>
      </c>
      <c r="E13" s="374">
        <v>1</v>
      </c>
      <c r="F13" s="374">
        <v>2.5</v>
      </c>
    </row>
    <row r="14" spans="2:6" ht="22.5" customHeight="1">
      <c r="B14" s="376" t="s">
        <v>91</v>
      </c>
      <c r="C14" s="374">
        <v>2</v>
      </c>
      <c r="D14" s="374">
        <v>2</v>
      </c>
      <c r="E14" s="374">
        <v>1</v>
      </c>
      <c r="F14" s="374">
        <v>1.7000000000000002</v>
      </c>
    </row>
    <row r="15" spans="2:6" ht="22.5" customHeight="1">
      <c r="B15" s="376" t="s">
        <v>108</v>
      </c>
      <c r="C15" s="374">
        <v>4</v>
      </c>
      <c r="D15" s="374">
        <v>3</v>
      </c>
      <c r="E15" s="374">
        <v>1</v>
      </c>
      <c r="F15" s="374">
        <v>2.8000000000000003</v>
      </c>
    </row>
    <row r="16" spans="2:6">
      <c r="B16" s="289"/>
    </row>
    <row r="17" spans="2:10" ht="15" customHeight="1">
      <c r="B17" s="691" t="s">
        <v>450</v>
      </c>
      <c r="C17" s="691"/>
      <c r="D17" s="691"/>
      <c r="E17" s="691"/>
      <c r="F17" s="691"/>
      <c r="G17" s="691"/>
      <c r="H17" s="691"/>
      <c r="I17" s="691"/>
      <c r="J17" s="691"/>
    </row>
    <row r="18" spans="2:10">
      <c r="B18" s="373" t="s">
        <v>436</v>
      </c>
    </row>
    <row r="19" spans="2:10" s="592" customFormat="1">
      <c r="B19" s="373" t="s">
        <v>437</v>
      </c>
    </row>
    <row r="20" spans="2:10" s="592" customFormat="1">
      <c r="B20" s="373" t="s">
        <v>438</v>
      </c>
    </row>
    <row r="21" spans="2:10" s="592" customFormat="1">
      <c r="B21" s="373"/>
    </row>
    <row r="22" spans="2:10">
      <c r="B22" s="604" t="s">
        <v>308</v>
      </c>
    </row>
  </sheetData>
  <mergeCells count="1">
    <mergeCell ref="B17:J17"/>
  </mergeCells>
  <hyperlinks>
    <hyperlink ref="B2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16"/>
  <sheetViews>
    <sheetView workbookViewId="0"/>
  </sheetViews>
  <sheetFormatPr defaultRowHeight="15"/>
  <cols>
    <col min="1" max="1" width="4.28515625" style="592" customWidth="1"/>
    <col min="2" max="3" width="12.140625" style="592" customWidth="1"/>
    <col min="4" max="9" width="14.28515625" style="592" customWidth="1"/>
    <col min="10" max="16384" width="9.140625" style="592"/>
  </cols>
  <sheetData>
    <row r="1" spans="2:13">
      <c r="H1" s="599"/>
    </row>
    <row r="2" spans="2:13">
      <c r="B2" s="597" t="s">
        <v>365</v>
      </c>
    </row>
    <row r="3" spans="2:13">
      <c r="B3" s="594"/>
    </row>
    <row r="4" spans="2:13" ht="21.75" customHeight="1">
      <c r="B4" s="598"/>
      <c r="C4" s="598"/>
      <c r="D4" s="692" t="s">
        <v>366</v>
      </c>
      <c r="E4" s="693"/>
      <c r="F4" s="694"/>
      <c r="G4" s="692" t="s">
        <v>361</v>
      </c>
      <c r="H4" s="693"/>
      <c r="I4" s="694"/>
    </row>
    <row r="5" spans="2:13" ht="22.5" customHeight="1" thickBot="1">
      <c r="B5" s="377" t="s">
        <v>302</v>
      </c>
      <c r="C5" s="377" t="s">
        <v>303</v>
      </c>
      <c r="D5" s="624" t="s">
        <v>188</v>
      </c>
      <c r="E5" s="695" t="s">
        <v>189</v>
      </c>
      <c r="F5" s="696"/>
      <c r="G5" s="624" t="s">
        <v>188</v>
      </c>
      <c r="H5" s="695" t="s">
        <v>189</v>
      </c>
      <c r="I5" s="696"/>
    </row>
    <row r="6" spans="2:13" ht="22.5" customHeight="1">
      <c r="B6" s="376" t="s">
        <v>33</v>
      </c>
      <c r="C6" s="617" t="s">
        <v>103</v>
      </c>
      <c r="D6" s="618">
        <v>300783</v>
      </c>
      <c r="E6" s="618">
        <v>297986</v>
      </c>
      <c r="F6" s="619">
        <v>311128</v>
      </c>
      <c r="G6" s="620">
        <v>8.57</v>
      </c>
      <c r="H6" s="620">
        <v>8.49</v>
      </c>
      <c r="I6" s="621">
        <v>8.86</v>
      </c>
    </row>
    <row r="7" spans="2:13" ht="22.5" customHeight="1">
      <c r="B7" s="376" t="s">
        <v>34</v>
      </c>
      <c r="C7" s="617" t="s">
        <v>101</v>
      </c>
      <c r="D7" s="618">
        <v>61500</v>
      </c>
      <c r="E7" s="618">
        <v>59900</v>
      </c>
      <c r="F7" s="619">
        <v>63300</v>
      </c>
      <c r="G7" s="622">
        <v>17.440000000000001</v>
      </c>
      <c r="H7" s="620">
        <v>16.98</v>
      </c>
      <c r="I7" s="621">
        <v>17.95</v>
      </c>
    </row>
    <row r="8" spans="2:13" ht="22.5" customHeight="1">
      <c r="B8" s="376" t="s">
        <v>35</v>
      </c>
      <c r="C8" s="617" t="s">
        <v>104</v>
      </c>
      <c r="D8" s="623">
        <v>49370</v>
      </c>
      <c r="E8" s="618">
        <v>42230</v>
      </c>
      <c r="F8" s="619">
        <v>58540</v>
      </c>
      <c r="G8" s="620">
        <v>25.3</v>
      </c>
      <c r="H8" s="620">
        <v>21.6</v>
      </c>
      <c r="I8" s="621">
        <v>29.9</v>
      </c>
    </row>
    <row r="9" spans="2:13">
      <c r="B9" s="595"/>
      <c r="C9" s="596"/>
      <c r="D9" s="596"/>
      <c r="E9" s="596"/>
      <c r="F9" s="596"/>
      <c r="G9" s="596"/>
      <c r="H9" s="596"/>
    </row>
    <row r="10" spans="2:13" ht="45" customHeight="1">
      <c r="B10" s="697" t="s">
        <v>367</v>
      </c>
      <c r="C10" s="697"/>
      <c r="D10" s="697"/>
      <c r="E10" s="697"/>
      <c r="F10" s="697"/>
      <c r="G10" s="697"/>
      <c r="H10" s="697"/>
      <c r="I10" s="697"/>
    </row>
    <row r="11" spans="2:13">
      <c r="B11" s="595"/>
      <c r="C11" s="596"/>
      <c r="D11" s="596"/>
      <c r="E11" s="596"/>
      <c r="F11" s="596"/>
      <c r="G11" s="596"/>
      <c r="H11" s="596"/>
    </row>
    <row r="12" spans="2:13" ht="15" customHeight="1">
      <c r="B12" s="360" t="s">
        <v>439</v>
      </c>
      <c r="C12" s="360"/>
      <c r="D12" s="360"/>
      <c r="E12" s="360"/>
      <c r="F12" s="360"/>
      <c r="G12" s="360"/>
      <c r="H12" s="360"/>
      <c r="I12" s="360"/>
      <c r="J12" s="627"/>
      <c r="K12" s="627"/>
      <c r="L12" s="627"/>
      <c r="M12" s="627"/>
    </row>
    <row r="13" spans="2:13">
      <c r="B13" s="373" t="s">
        <v>440</v>
      </c>
    </row>
    <row r="14" spans="2:13">
      <c r="B14" s="360" t="s">
        <v>441</v>
      </c>
    </row>
    <row r="15" spans="2:13">
      <c r="B15" s="373"/>
    </row>
    <row r="16" spans="2:13">
      <c r="B16" s="604" t="s">
        <v>308</v>
      </c>
    </row>
  </sheetData>
  <mergeCells count="5">
    <mergeCell ref="D4:F4"/>
    <mergeCell ref="G4:I4"/>
    <mergeCell ref="E5:F5"/>
    <mergeCell ref="H5:I5"/>
    <mergeCell ref="B10:I10"/>
  </mergeCells>
  <hyperlinks>
    <hyperlink ref="B16" location="Index!A1" display="Back to 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M24"/>
  <sheetViews>
    <sheetView workbookViewId="0"/>
  </sheetViews>
  <sheetFormatPr defaultRowHeight="15"/>
  <cols>
    <col min="1" max="1" width="4.28515625" style="371" customWidth="1"/>
    <col min="2" max="2" width="12.140625" style="371" customWidth="1"/>
    <col min="3" max="8" width="14.28515625" style="371" customWidth="1"/>
    <col min="9" max="16384" width="9.140625" style="371"/>
  </cols>
  <sheetData>
    <row r="1" spans="2:13">
      <c r="H1" s="599"/>
    </row>
    <row r="2" spans="2:13">
      <c r="B2" s="372" t="s">
        <v>363</v>
      </c>
    </row>
    <row r="3" spans="2:13">
      <c r="B3" s="348"/>
    </row>
    <row r="4" spans="2:13" s="503" customFormat="1" ht="22.5" customHeight="1">
      <c r="B4" s="625"/>
      <c r="C4" s="692" t="s">
        <v>364</v>
      </c>
      <c r="D4" s="693"/>
      <c r="E4" s="694"/>
      <c r="F4" s="692" t="s">
        <v>361</v>
      </c>
      <c r="G4" s="693"/>
      <c r="H4" s="694"/>
    </row>
    <row r="5" spans="2:13" s="503" customFormat="1" ht="22.5" customHeight="1" thickBot="1">
      <c r="B5" s="377" t="s">
        <v>3</v>
      </c>
      <c r="C5" s="626" t="s">
        <v>188</v>
      </c>
      <c r="D5" s="698" t="s">
        <v>189</v>
      </c>
      <c r="E5" s="696"/>
      <c r="F5" s="626" t="s">
        <v>188</v>
      </c>
      <c r="G5" s="698" t="s">
        <v>189</v>
      </c>
      <c r="H5" s="696"/>
    </row>
    <row r="6" spans="2:13" ht="22.5" customHeight="1">
      <c r="B6" s="628" t="s">
        <v>190</v>
      </c>
      <c r="C6" s="618">
        <v>327466</v>
      </c>
      <c r="D6" s="618">
        <v>325945</v>
      </c>
      <c r="E6" s="619">
        <v>343424</v>
      </c>
      <c r="F6" s="620">
        <v>9.93</v>
      </c>
      <c r="G6" s="620">
        <v>9.8800000000000008</v>
      </c>
      <c r="H6" s="621">
        <v>10.41</v>
      </c>
    </row>
    <row r="7" spans="2:13" ht="22.5" customHeight="1">
      <c r="B7" s="628" t="s">
        <v>191</v>
      </c>
      <c r="C7" s="618">
        <v>332090</v>
      </c>
      <c r="D7" s="618">
        <v>324546</v>
      </c>
      <c r="E7" s="619">
        <v>346345</v>
      </c>
      <c r="F7" s="622">
        <v>9.9700000000000006</v>
      </c>
      <c r="G7" s="620">
        <v>9.74</v>
      </c>
      <c r="H7" s="621">
        <v>10.4</v>
      </c>
    </row>
    <row r="8" spans="2:13" ht="22.5" customHeight="1">
      <c r="B8" s="628" t="s">
        <v>192</v>
      </c>
      <c r="C8" s="623">
        <v>328767</v>
      </c>
      <c r="D8" s="618">
        <v>322128</v>
      </c>
      <c r="E8" s="619">
        <v>340196</v>
      </c>
      <c r="F8" s="620">
        <v>9.76</v>
      </c>
      <c r="G8" s="620">
        <v>9.57</v>
      </c>
      <c r="H8" s="621">
        <v>10.1</v>
      </c>
    </row>
    <row r="9" spans="2:13" ht="22.5" customHeight="1">
      <c r="B9" s="628" t="s">
        <v>97</v>
      </c>
      <c r="C9" s="618">
        <v>321229</v>
      </c>
      <c r="D9" s="618">
        <v>316684</v>
      </c>
      <c r="E9" s="619">
        <v>329025</v>
      </c>
      <c r="F9" s="622">
        <v>9.41</v>
      </c>
      <c r="G9" s="620">
        <v>9.27</v>
      </c>
      <c r="H9" s="621">
        <v>9.64</v>
      </c>
    </row>
    <row r="10" spans="2:13" ht="22.5" customHeight="1">
      <c r="B10" s="628" t="s">
        <v>98</v>
      </c>
      <c r="C10" s="623">
        <v>306150</v>
      </c>
      <c r="D10" s="618">
        <v>299094</v>
      </c>
      <c r="E10" s="619">
        <v>316916</v>
      </c>
      <c r="F10" s="620">
        <v>8.93</v>
      </c>
      <c r="G10" s="620">
        <v>8.7200000000000006</v>
      </c>
      <c r="H10" s="621">
        <v>9.24</v>
      </c>
    </row>
    <row r="11" spans="2:13" ht="22.5" customHeight="1">
      <c r="B11" s="628" t="s">
        <v>99</v>
      </c>
      <c r="C11" s="618">
        <v>298752</v>
      </c>
      <c r="D11" s="618">
        <v>294858</v>
      </c>
      <c r="E11" s="619">
        <v>307225</v>
      </c>
      <c r="F11" s="620">
        <v>8.67</v>
      </c>
      <c r="G11" s="620">
        <v>8.5500000000000007</v>
      </c>
      <c r="H11" s="621">
        <v>8.91</v>
      </c>
    </row>
    <row r="12" spans="2:13" ht="22.5" customHeight="1">
      <c r="B12" s="628" t="s">
        <v>100</v>
      </c>
      <c r="C12" s="623">
        <v>293879</v>
      </c>
      <c r="D12" s="623">
        <v>291029</v>
      </c>
      <c r="E12" s="619">
        <v>302146</v>
      </c>
      <c r="F12" s="622">
        <v>8.4</v>
      </c>
      <c r="G12" s="620">
        <v>8.32</v>
      </c>
      <c r="H12" s="621">
        <v>8.6300000000000008</v>
      </c>
    </row>
    <row r="13" spans="2:13" ht="22.5" customHeight="1">
      <c r="B13" s="628" t="s">
        <v>103</v>
      </c>
      <c r="C13" s="618">
        <v>300783</v>
      </c>
      <c r="D13" s="618">
        <v>297986</v>
      </c>
      <c r="E13" s="619">
        <v>311128</v>
      </c>
      <c r="F13" s="620">
        <v>8.57</v>
      </c>
      <c r="G13" s="620">
        <v>8.49</v>
      </c>
      <c r="H13" s="621">
        <v>8.86</v>
      </c>
    </row>
    <row r="14" spans="2:13">
      <c r="B14" s="302"/>
      <c r="C14" s="323"/>
      <c r="D14" s="323"/>
      <c r="E14" s="323"/>
      <c r="F14" s="323"/>
      <c r="G14" s="323"/>
      <c r="H14" s="323"/>
    </row>
    <row r="15" spans="2:13" s="592" customFormat="1" ht="15" customHeight="1">
      <c r="B15" s="684" t="s">
        <v>449</v>
      </c>
      <c r="C15" s="684"/>
      <c r="D15" s="684"/>
      <c r="E15" s="684"/>
      <c r="F15" s="684"/>
      <c r="G15" s="684"/>
      <c r="H15" s="684"/>
      <c r="I15" s="684"/>
      <c r="J15" s="684"/>
      <c r="K15" s="684"/>
      <c r="L15" s="684"/>
      <c r="M15" s="684"/>
    </row>
    <row r="16" spans="2:13">
      <c r="B16" s="360" t="s">
        <v>442</v>
      </c>
    </row>
    <row r="17" spans="2:2" s="592" customFormat="1">
      <c r="B17" s="360" t="s">
        <v>443</v>
      </c>
    </row>
    <row r="18" spans="2:2" s="592" customFormat="1">
      <c r="B18" s="360" t="s">
        <v>444</v>
      </c>
    </row>
    <row r="19" spans="2:2" s="592" customFormat="1">
      <c r="B19" s="360" t="s">
        <v>445</v>
      </c>
    </row>
    <row r="20" spans="2:2" s="592" customFormat="1">
      <c r="B20" s="360" t="s">
        <v>446</v>
      </c>
    </row>
    <row r="21" spans="2:2" s="592" customFormat="1">
      <c r="B21" s="360" t="s">
        <v>447</v>
      </c>
    </row>
    <row r="22" spans="2:2" s="592" customFormat="1">
      <c r="B22" s="360" t="s">
        <v>448</v>
      </c>
    </row>
    <row r="23" spans="2:2" s="592" customFormat="1">
      <c r="B23" s="360"/>
    </row>
    <row r="24" spans="2:2">
      <c r="B24" s="604" t="s">
        <v>308</v>
      </c>
    </row>
  </sheetData>
  <mergeCells count="4">
    <mergeCell ref="C4:E4"/>
    <mergeCell ref="F4:H4"/>
    <mergeCell ref="D5:E5"/>
    <mergeCell ref="G5:H5"/>
  </mergeCells>
  <hyperlinks>
    <hyperlink ref="B24" location="Index!A1" display="Back to Index"/>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M24"/>
  <sheetViews>
    <sheetView workbookViewId="0"/>
  </sheetViews>
  <sheetFormatPr defaultRowHeight="15"/>
  <cols>
    <col min="1" max="1" width="4.28515625" style="371" customWidth="1"/>
    <col min="2" max="2" width="12.140625" style="371" customWidth="1"/>
    <col min="3" max="8" width="14.28515625" style="371" customWidth="1"/>
    <col min="9" max="16384" width="9.140625" style="371"/>
  </cols>
  <sheetData>
    <row r="1" spans="2:13">
      <c r="H1" s="599"/>
    </row>
    <row r="2" spans="2:13">
      <c r="B2" s="372" t="s">
        <v>374</v>
      </c>
    </row>
    <row r="3" spans="2:13">
      <c r="B3" s="348"/>
    </row>
    <row r="4" spans="2:13" ht="22.5" customHeight="1">
      <c r="B4" s="330"/>
      <c r="C4" s="692" t="s">
        <v>369</v>
      </c>
      <c r="D4" s="693"/>
      <c r="E4" s="694"/>
      <c r="F4" s="692" t="s">
        <v>361</v>
      </c>
      <c r="G4" s="693"/>
      <c r="H4" s="694"/>
    </row>
    <row r="5" spans="2:13" s="503" customFormat="1" ht="22.5" customHeight="1" thickBot="1">
      <c r="B5" s="377" t="s">
        <v>3</v>
      </c>
      <c r="C5" s="626" t="s">
        <v>188</v>
      </c>
      <c r="D5" s="698" t="s">
        <v>189</v>
      </c>
      <c r="E5" s="696"/>
      <c r="F5" s="626" t="s">
        <v>188</v>
      </c>
      <c r="G5" s="698" t="s">
        <v>189</v>
      </c>
      <c r="H5" s="696"/>
    </row>
    <row r="6" spans="2:13" ht="22.5" customHeight="1">
      <c r="B6" s="628" t="s">
        <v>190</v>
      </c>
      <c r="C6" s="618">
        <v>281320</v>
      </c>
      <c r="D6" s="618">
        <v>279753</v>
      </c>
      <c r="E6" s="619">
        <v>292941</v>
      </c>
      <c r="F6" s="620">
        <v>8.5299999999999994</v>
      </c>
      <c r="G6" s="620">
        <v>8.48</v>
      </c>
      <c r="H6" s="621">
        <v>8.8800000000000008</v>
      </c>
    </row>
    <row r="7" spans="2:13" ht="22.5" customHeight="1">
      <c r="B7" s="628" t="s">
        <v>191</v>
      </c>
      <c r="C7" s="618">
        <v>286566</v>
      </c>
      <c r="D7" s="618">
        <v>281668</v>
      </c>
      <c r="E7" s="619">
        <v>299394</v>
      </c>
      <c r="F7" s="620">
        <v>8.6</v>
      </c>
      <c r="G7" s="620">
        <v>8.4600000000000009</v>
      </c>
      <c r="H7" s="621">
        <v>8.99</v>
      </c>
    </row>
    <row r="8" spans="2:13" ht="22.5" customHeight="1">
      <c r="B8" s="628" t="s">
        <v>192</v>
      </c>
      <c r="C8" s="618">
        <v>273123</v>
      </c>
      <c r="D8" s="618">
        <v>268530</v>
      </c>
      <c r="E8" s="619">
        <v>283560</v>
      </c>
      <c r="F8" s="620">
        <v>8.11</v>
      </c>
      <c r="G8" s="620">
        <v>7.98</v>
      </c>
      <c r="H8" s="621">
        <v>8.42</v>
      </c>
    </row>
    <row r="9" spans="2:13" ht="22.5" customHeight="1">
      <c r="B9" s="628" t="s">
        <v>97</v>
      </c>
      <c r="C9" s="618">
        <v>262428</v>
      </c>
      <c r="D9" s="618">
        <v>259858</v>
      </c>
      <c r="E9" s="619">
        <v>269619</v>
      </c>
      <c r="F9" s="620">
        <v>7.69</v>
      </c>
      <c r="G9" s="620">
        <v>7.58</v>
      </c>
      <c r="H9" s="621">
        <v>7.9</v>
      </c>
    </row>
    <row r="10" spans="2:13" ht="22.5" customHeight="1">
      <c r="B10" s="628" t="s">
        <v>98</v>
      </c>
      <c r="C10" s="618">
        <v>264072</v>
      </c>
      <c r="D10" s="618">
        <v>260023</v>
      </c>
      <c r="E10" s="619">
        <v>271048</v>
      </c>
      <c r="F10" s="620">
        <v>7.7</v>
      </c>
      <c r="G10" s="620">
        <v>7.58</v>
      </c>
      <c r="H10" s="621">
        <v>7.9</v>
      </c>
    </row>
    <row r="11" spans="2:13" ht="22.5" customHeight="1">
      <c r="B11" s="628" t="s">
        <v>99</v>
      </c>
      <c r="C11" s="618">
        <v>261792</v>
      </c>
      <c r="D11" s="618">
        <v>259260</v>
      </c>
      <c r="E11" s="619">
        <v>269025</v>
      </c>
      <c r="F11" s="620">
        <v>7.59</v>
      </c>
      <c r="G11" s="620">
        <v>7.52</v>
      </c>
      <c r="H11" s="621">
        <v>7.8</v>
      </c>
    </row>
    <row r="12" spans="2:13" ht="22.5" customHeight="1">
      <c r="B12" s="628" t="s">
        <v>100</v>
      </c>
      <c r="C12" s="618">
        <v>256163</v>
      </c>
      <c r="D12" s="618">
        <v>253751</v>
      </c>
      <c r="E12" s="619">
        <v>263501</v>
      </c>
      <c r="F12" s="620">
        <v>7.32</v>
      </c>
      <c r="G12" s="620">
        <v>7.25</v>
      </c>
      <c r="H12" s="621">
        <v>7.53</v>
      </c>
    </row>
    <row r="13" spans="2:13" ht="22.5" customHeight="1">
      <c r="B13" s="628" t="s">
        <v>103</v>
      </c>
      <c r="C13" s="618">
        <v>257476</v>
      </c>
      <c r="D13" s="618">
        <v>255440</v>
      </c>
      <c r="E13" s="619">
        <v>266643</v>
      </c>
      <c r="F13" s="620">
        <v>7.33</v>
      </c>
      <c r="G13" s="620">
        <v>7.28</v>
      </c>
      <c r="H13" s="621">
        <v>7.6</v>
      </c>
    </row>
    <row r="14" spans="2:13">
      <c r="B14" s="302"/>
      <c r="C14" s="323"/>
      <c r="D14" s="323"/>
      <c r="E14" s="323"/>
      <c r="F14" s="323"/>
      <c r="G14" s="323"/>
      <c r="H14" s="323"/>
    </row>
    <row r="15" spans="2:13" ht="15" customHeight="1">
      <c r="B15" s="684" t="s">
        <v>449</v>
      </c>
      <c r="C15" s="684"/>
      <c r="D15" s="684"/>
      <c r="E15" s="684"/>
      <c r="F15" s="684"/>
      <c r="G15" s="684"/>
      <c r="H15" s="684"/>
      <c r="I15" s="684"/>
      <c r="J15" s="684"/>
      <c r="K15" s="684"/>
      <c r="L15" s="684"/>
      <c r="M15" s="684"/>
    </row>
    <row r="16" spans="2:13">
      <c r="B16" s="373" t="s">
        <v>442</v>
      </c>
    </row>
    <row r="17" spans="2:2" s="592" customFormat="1">
      <c r="B17" s="373" t="s">
        <v>443</v>
      </c>
    </row>
    <row r="18" spans="2:2" s="592" customFormat="1">
      <c r="B18" s="373" t="s">
        <v>444</v>
      </c>
    </row>
    <row r="19" spans="2:2" s="592" customFormat="1">
      <c r="B19" s="373" t="s">
        <v>445</v>
      </c>
    </row>
    <row r="20" spans="2:2" s="592" customFormat="1">
      <c r="B20" s="373" t="s">
        <v>446</v>
      </c>
    </row>
    <row r="21" spans="2:2" s="592" customFormat="1">
      <c r="B21" s="373" t="s">
        <v>447</v>
      </c>
    </row>
    <row r="22" spans="2:2" s="592" customFormat="1">
      <c r="B22" s="373" t="s">
        <v>448</v>
      </c>
    </row>
    <row r="23" spans="2:2" s="592" customFormat="1"/>
    <row r="24" spans="2:2">
      <c r="B24" s="604" t="s">
        <v>308</v>
      </c>
    </row>
  </sheetData>
  <mergeCells count="4">
    <mergeCell ref="C4:E4"/>
    <mergeCell ref="F4:H4"/>
    <mergeCell ref="D5:E5"/>
    <mergeCell ref="G5:H5"/>
  </mergeCells>
  <hyperlinks>
    <hyperlink ref="B24" location="Index!A1" display="Back to 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M24"/>
  <sheetViews>
    <sheetView workbookViewId="0"/>
  </sheetViews>
  <sheetFormatPr defaultRowHeight="15"/>
  <cols>
    <col min="1" max="1" width="4.28515625" style="371" customWidth="1"/>
    <col min="2" max="2" width="12.140625" style="371" customWidth="1"/>
    <col min="3" max="8" width="14.28515625" style="371" customWidth="1"/>
    <col min="9" max="16384" width="9.140625" style="371"/>
  </cols>
  <sheetData>
    <row r="1" spans="2:13">
      <c r="H1" s="599"/>
    </row>
    <row r="2" spans="2:13">
      <c r="B2" s="372" t="s">
        <v>370</v>
      </c>
    </row>
    <row r="3" spans="2:13">
      <c r="B3" s="348"/>
    </row>
    <row r="4" spans="2:13" ht="22.5" customHeight="1">
      <c r="B4" s="330"/>
      <c r="C4" s="692" t="s">
        <v>373</v>
      </c>
      <c r="D4" s="693"/>
      <c r="E4" s="694"/>
      <c r="F4" s="692" t="s">
        <v>361</v>
      </c>
      <c r="G4" s="693"/>
      <c r="H4" s="694"/>
    </row>
    <row r="5" spans="2:13" ht="22.5" customHeight="1" thickBot="1">
      <c r="B5" s="327" t="s">
        <v>3</v>
      </c>
      <c r="C5" s="626" t="s">
        <v>188</v>
      </c>
      <c r="D5" s="698" t="s">
        <v>189</v>
      </c>
      <c r="E5" s="696"/>
      <c r="F5" s="626" t="s">
        <v>188</v>
      </c>
      <c r="G5" s="698" t="s">
        <v>189</v>
      </c>
      <c r="H5" s="696"/>
    </row>
    <row r="6" spans="2:13" ht="22.5" customHeight="1">
      <c r="B6" s="628" t="s">
        <v>190</v>
      </c>
      <c r="C6" s="618">
        <v>192999</v>
      </c>
      <c r="D6" s="618">
        <v>188138</v>
      </c>
      <c r="E6" s="619">
        <v>210763</v>
      </c>
      <c r="F6" s="620">
        <v>5.85</v>
      </c>
      <c r="G6" s="620">
        <v>5.7</v>
      </c>
      <c r="H6" s="621">
        <v>6.39</v>
      </c>
    </row>
    <row r="7" spans="2:13" ht="22.5" customHeight="1">
      <c r="B7" s="628" t="s">
        <v>191</v>
      </c>
      <c r="C7" s="623">
        <v>197568</v>
      </c>
      <c r="D7" s="618">
        <v>190786</v>
      </c>
      <c r="E7" s="619">
        <v>208322</v>
      </c>
      <c r="F7" s="622">
        <v>5.93</v>
      </c>
      <c r="G7" s="620">
        <v>5.73</v>
      </c>
      <c r="H7" s="621">
        <v>6.25</v>
      </c>
    </row>
    <row r="8" spans="2:13" ht="22.5" customHeight="1">
      <c r="B8" s="628" t="s">
        <v>192</v>
      </c>
      <c r="C8" s="618">
        <v>180618</v>
      </c>
      <c r="D8" s="618">
        <v>175823</v>
      </c>
      <c r="E8" s="619">
        <v>189442</v>
      </c>
      <c r="F8" s="620">
        <v>5.36</v>
      </c>
      <c r="G8" s="620">
        <v>5.22</v>
      </c>
      <c r="H8" s="621">
        <v>5.63</v>
      </c>
    </row>
    <row r="9" spans="2:13" ht="22.5" customHeight="1">
      <c r="B9" s="628" t="s">
        <v>97</v>
      </c>
      <c r="C9" s="623">
        <v>188697</v>
      </c>
      <c r="D9" s="618">
        <v>182894</v>
      </c>
      <c r="E9" s="619">
        <v>196506</v>
      </c>
      <c r="F9" s="620">
        <v>5.53</v>
      </c>
      <c r="G9" s="620">
        <v>5.36</v>
      </c>
      <c r="H9" s="621">
        <v>5.75</v>
      </c>
    </row>
    <row r="10" spans="2:13" ht="22.5" customHeight="1">
      <c r="B10" s="628" t="s">
        <v>98</v>
      </c>
      <c r="C10" s="618">
        <v>184247</v>
      </c>
      <c r="D10" s="618">
        <v>177534</v>
      </c>
      <c r="E10" s="619">
        <v>195526</v>
      </c>
      <c r="F10" s="622">
        <v>5.37</v>
      </c>
      <c r="G10" s="620">
        <v>5.18</v>
      </c>
      <c r="H10" s="621">
        <v>5.7</v>
      </c>
    </row>
    <row r="11" spans="2:13" ht="22.5" customHeight="1">
      <c r="B11" s="628" t="s">
        <v>99</v>
      </c>
      <c r="C11" s="618">
        <v>170627</v>
      </c>
      <c r="D11" s="618">
        <v>165877</v>
      </c>
      <c r="E11" s="619">
        <v>176692</v>
      </c>
      <c r="F11" s="620">
        <v>4.95</v>
      </c>
      <c r="G11" s="620">
        <v>4.8099999999999996</v>
      </c>
      <c r="H11" s="621">
        <v>5.12</v>
      </c>
    </row>
    <row r="12" spans="2:13" ht="22.5" customHeight="1">
      <c r="B12" s="628" t="s">
        <v>100</v>
      </c>
      <c r="C12" s="623">
        <v>166640</v>
      </c>
      <c r="D12" s="618">
        <v>161621</v>
      </c>
      <c r="E12" s="619">
        <v>173706</v>
      </c>
      <c r="F12" s="622">
        <v>4.76</v>
      </c>
      <c r="G12" s="620">
        <v>4.62</v>
      </c>
      <c r="H12" s="621">
        <v>4.96</v>
      </c>
    </row>
    <row r="13" spans="2:13" ht="22.5" customHeight="1">
      <c r="B13" s="628" t="s">
        <v>103</v>
      </c>
      <c r="C13" s="618">
        <v>182828</v>
      </c>
      <c r="D13" s="618">
        <v>176675</v>
      </c>
      <c r="E13" s="619">
        <v>190782</v>
      </c>
      <c r="F13" s="620">
        <v>5.21</v>
      </c>
      <c r="G13" s="620">
        <v>5.03</v>
      </c>
      <c r="H13" s="621">
        <v>5.43</v>
      </c>
    </row>
    <row r="14" spans="2:13">
      <c r="B14" s="302"/>
      <c r="C14" s="323"/>
      <c r="D14" s="323"/>
      <c r="E14" s="323"/>
      <c r="F14" s="323"/>
      <c r="G14" s="323"/>
      <c r="H14" s="323"/>
    </row>
    <row r="15" spans="2:13" ht="15" customHeight="1">
      <c r="B15" s="697" t="s">
        <v>449</v>
      </c>
      <c r="C15" s="697"/>
      <c r="D15" s="697"/>
      <c r="E15" s="697"/>
      <c r="F15" s="697"/>
      <c r="G15" s="697"/>
      <c r="H15" s="697"/>
      <c r="I15" s="697"/>
      <c r="J15" s="697"/>
      <c r="K15" s="697"/>
      <c r="L15" s="697"/>
      <c r="M15" s="697"/>
    </row>
    <row r="16" spans="2:13" s="531" customFormat="1" ht="15" customHeight="1">
      <c r="B16" s="360" t="s">
        <v>442</v>
      </c>
    </row>
    <row r="17" spans="2:2" s="531" customFormat="1" ht="15" customHeight="1">
      <c r="B17" s="360" t="s">
        <v>443</v>
      </c>
    </row>
    <row r="18" spans="2:2" s="531" customFormat="1" ht="15" customHeight="1">
      <c r="B18" s="360" t="s">
        <v>444</v>
      </c>
    </row>
    <row r="19" spans="2:2" s="531" customFormat="1" ht="15" customHeight="1">
      <c r="B19" s="360" t="s">
        <v>445</v>
      </c>
    </row>
    <row r="20" spans="2:2" s="531" customFormat="1" ht="15" customHeight="1">
      <c r="B20" s="360" t="s">
        <v>446</v>
      </c>
    </row>
    <row r="21" spans="2:2" s="531" customFormat="1" ht="15" customHeight="1">
      <c r="B21" s="360" t="s">
        <v>447</v>
      </c>
    </row>
    <row r="22" spans="2:2" s="531" customFormat="1" ht="15" customHeight="1">
      <c r="B22" s="360" t="s">
        <v>448</v>
      </c>
    </row>
    <row r="23" spans="2:2" s="531" customFormat="1" ht="15" customHeight="1">
      <c r="B23" s="360"/>
    </row>
    <row r="24" spans="2:2">
      <c r="B24" s="604" t="s">
        <v>308</v>
      </c>
    </row>
  </sheetData>
  <mergeCells count="5">
    <mergeCell ref="C4:E4"/>
    <mergeCell ref="F4:H4"/>
    <mergeCell ref="D5:E5"/>
    <mergeCell ref="G5:H5"/>
    <mergeCell ref="B15:M15"/>
  </mergeCells>
  <hyperlinks>
    <hyperlink ref="B24" location="Index!A1" display="Back to 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K36"/>
  <sheetViews>
    <sheetView workbookViewId="0"/>
  </sheetViews>
  <sheetFormatPr defaultRowHeight="15"/>
  <cols>
    <col min="1" max="1" width="4.28515625" style="43" customWidth="1"/>
    <col min="2" max="2" width="28.5703125" style="43" customWidth="1"/>
    <col min="3" max="8" width="12.140625" style="43" customWidth="1"/>
    <col min="9" max="16384" width="9.140625" style="43"/>
  </cols>
  <sheetData>
    <row r="1" spans="2:11">
      <c r="H1" s="599"/>
    </row>
    <row r="2" spans="2:11">
      <c r="B2" s="1" t="s">
        <v>343</v>
      </c>
    </row>
    <row r="4" spans="2:11">
      <c r="B4" s="2"/>
      <c r="C4" s="699" t="s">
        <v>0</v>
      </c>
      <c r="D4" s="700"/>
      <c r="E4" s="701" t="s">
        <v>1</v>
      </c>
      <c r="F4" s="700"/>
      <c r="G4" s="701" t="s">
        <v>2</v>
      </c>
      <c r="H4" s="701"/>
    </row>
    <row r="5" spans="2:11" ht="15.75" thickBot="1">
      <c r="B5" s="3" t="s">
        <v>3</v>
      </c>
      <c r="C5" s="4" t="s">
        <v>4</v>
      </c>
      <c r="D5" s="5" t="s">
        <v>5</v>
      </c>
      <c r="E5" s="6" t="s">
        <v>4</v>
      </c>
      <c r="F5" s="5" t="s">
        <v>5</v>
      </c>
      <c r="G5" s="6" t="s">
        <v>4</v>
      </c>
      <c r="H5" s="7" t="s">
        <v>5</v>
      </c>
    </row>
    <row r="6" spans="2:11">
      <c r="B6" s="8" t="s">
        <v>6</v>
      </c>
      <c r="C6" s="9">
        <v>8591</v>
      </c>
      <c r="D6" s="10">
        <v>22.388137492507752</v>
      </c>
      <c r="E6" s="11">
        <v>48936</v>
      </c>
      <c r="F6" s="12">
        <v>63.013945582611164</v>
      </c>
      <c r="G6" s="11">
        <v>57673</v>
      </c>
      <c r="H6" s="13">
        <v>49.55491399013593</v>
      </c>
      <c r="I6" s="44"/>
      <c r="K6" s="44"/>
    </row>
    <row r="7" spans="2:11">
      <c r="B7" s="14" t="s">
        <v>7</v>
      </c>
      <c r="C7" s="15">
        <v>6269</v>
      </c>
      <c r="D7" s="16">
        <v>16.33700779193704</v>
      </c>
      <c r="E7" s="17">
        <v>42850</v>
      </c>
      <c r="F7" s="18">
        <v>55.177120488288544</v>
      </c>
      <c r="G7" s="17">
        <v>49232</v>
      </c>
      <c r="H7" s="19">
        <v>42.3020742039147</v>
      </c>
      <c r="I7" s="45"/>
      <c r="K7" s="44"/>
    </row>
    <row r="8" spans="2:11">
      <c r="B8" s="14" t="s">
        <v>8</v>
      </c>
      <c r="C8" s="15">
        <v>240</v>
      </c>
      <c r="D8" s="16">
        <v>0.62543976233289034</v>
      </c>
      <c r="E8" s="17">
        <v>1788</v>
      </c>
      <c r="F8" s="18">
        <v>2.3023731956373377</v>
      </c>
      <c r="G8" s="17">
        <v>2031</v>
      </c>
      <c r="H8" s="19">
        <v>1.745115224003712</v>
      </c>
      <c r="I8" s="44"/>
      <c r="K8" s="44"/>
    </row>
    <row r="9" spans="2:11">
      <c r="B9" s="14" t="s">
        <v>9</v>
      </c>
      <c r="C9" s="15">
        <v>440</v>
      </c>
      <c r="D9" s="16">
        <v>1.1466395642769656</v>
      </c>
      <c r="E9" s="17">
        <v>2029</v>
      </c>
      <c r="F9" s="18">
        <v>2.6127042583602673</v>
      </c>
      <c r="G9" s="17">
        <v>2484</v>
      </c>
      <c r="H9" s="19">
        <v>2.1343506727844512</v>
      </c>
      <c r="I9" s="44"/>
      <c r="K9" s="44"/>
    </row>
    <row r="10" spans="2:11">
      <c r="B10" s="20" t="s">
        <v>43</v>
      </c>
      <c r="C10" s="21">
        <v>1642</v>
      </c>
      <c r="D10" s="22">
        <v>4.2790503739608576</v>
      </c>
      <c r="E10" s="23">
        <v>2269</v>
      </c>
      <c r="F10" s="24">
        <v>2.9217476403250107</v>
      </c>
      <c r="G10" s="23">
        <v>3926</v>
      </c>
      <c r="H10" s="25">
        <v>3.3733738894330743</v>
      </c>
      <c r="I10" s="44"/>
      <c r="K10" s="44"/>
    </row>
    <row r="11" spans="2:11">
      <c r="B11" s="26" t="s">
        <v>10</v>
      </c>
      <c r="C11" s="27">
        <v>17342</v>
      </c>
      <c r="D11" s="28">
        <v>45.193234826570766</v>
      </c>
      <c r="E11" s="29">
        <v>11916</v>
      </c>
      <c r="F11" s="30">
        <v>15.344003914549505</v>
      </c>
      <c r="G11" s="29">
        <v>29350</v>
      </c>
      <c r="H11" s="31">
        <v>25.218676427626264</v>
      </c>
      <c r="I11" s="44"/>
      <c r="K11" s="44"/>
    </row>
    <row r="12" spans="2:11">
      <c r="B12" s="8" t="s">
        <v>11</v>
      </c>
      <c r="C12" s="32">
        <v>7492</v>
      </c>
      <c r="D12" s="10">
        <v>19.524144580825059</v>
      </c>
      <c r="E12" s="33">
        <v>10490</v>
      </c>
      <c r="F12" s="12">
        <v>13.507771153375655</v>
      </c>
      <c r="G12" s="33">
        <v>18008</v>
      </c>
      <c r="H12" s="13">
        <v>15.473183138285989</v>
      </c>
      <c r="I12" s="44"/>
      <c r="K12" s="44"/>
    </row>
    <row r="13" spans="2:11">
      <c r="B13" s="14" t="s">
        <v>12</v>
      </c>
      <c r="C13" s="15">
        <v>6174</v>
      </c>
      <c r="D13" s="16">
        <v>16.089437886013602</v>
      </c>
      <c r="E13" s="17">
        <v>6268</v>
      </c>
      <c r="F13" s="18">
        <v>8.0711829923125471</v>
      </c>
      <c r="G13" s="17">
        <v>12466</v>
      </c>
      <c r="H13" s="19">
        <v>10.711278376381227</v>
      </c>
      <c r="I13" s="44"/>
      <c r="K13" s="44"/>
    </row>
    <row r="14" spans="2:11">
      <c r="B14" s="20" t="s">
        <v>13</v>
      </c>
      <c r="C14" s="21">
        <v>1318</v>
      </c>
      <c r="D14" s="22">
        <v>3.4347066948114562</v>
      </c>
      <c r="E14" s="23">
        <v>4222</v>
      </c>
      <c r="F14" s="24">
        <v>5.436588161063109</v>
      </c>
      <c r="G14" s="23">
        <v>5542</v>
      </c>
      <c r="H14" s="25">
        <v>4.7619047619047619</v>
      </c>
      <c r="I14" s="44"/>
      <c r="K14" s="44"/>
    </row>
    <row r="15" spans="2:11">
      <c r="B15" s="8" t="s">
        <v>14</v>
      </c>
      <c r="C15" s="32">
        <v>1841</v>
      </c>
      <c r="D15" s="10">
        <v>4.7976441768952123</v>
      </c>
      <c r="E15" s="33">
        <v>2236</v>
      </c>
      <c r="F15" s="12">
        <v>2.8792541753048582</v>
      </c>
      <c r="G15" s="33">
        <v>4085</v>
      </c>
      <c r="H15" s="13">
        <v>3.5099929542369095</v>
      </c>
      <c r="I15" s="44"/>
      <c r="K15" s="44"/>
    </row>
    <row r="16" spans="2:11">
      <c r="B16" s="14" t="s">
        <v>15</v>
      </c>
      <c r="C16" s="15">
        <v>1044</v>
      </c>
      <c r="D16" s="16">
        <v>2.7206629661480726</v>
      </c>
      <c r="E16" s="17">
        <v>1560</v>
      </c>
      <c r="F16" s="18">
        <v>2.0087819827708313</v>
      </c>
      <c r="G16" s="17">
        <v>2608</v>
      </c>
      <c r="H16" s="19">
        <v>2.2408963585434174</v>
      </c>
      <c r="I16" s="44"/>
      <c r="K16" s="44"/>
    </row>
    <row r="17" spans="2:11">
      <c r="B17" s="14" t="s">
        <v>16</v>
      </c>
      <c r="C17" s="15">
        <v>100</v>
      </c>
      <c r="D17" s="16">
        <v>0.26059990097203761</v>
      </c>
      <c r="E17" s="17">
        <v>119</v>
      </c>
      <c r="F17" s="18">
        <v>0.15323401022418523</v>
      </c>
      <c r="G17" s="17">
        <v>220</v>
      </c>
      <c r="H17" s="19">
        <v>0.18903266828203674</v>
      </c>
      <c r="I17" s="44"/>
      <c r="K17" s="44"/>
    </row>
    <row r="18" spans="2:11">
      <c r="B18" s="14" t="s">
        <v>17</v>
      </c>
      <c r="C18" s="15">
        <v>404</v>
      </c>
      <c r="D18" s="16">
        <v>1.0528235999270319</v>
      </c>
      <c r="E18" s="17">
        <v>193</v>
      </c>
      <c r="F18" s="18">
        <v>0.24852238632998108</v>
      </c>
      <c r="G18" s="17">
        <v>599</v>
      </c>
      <c r="H18" s="19">
        <v>0.51468440136790916</v>
      </c>
      <c r="I18" s="44"/>
      <c r="K18" s="44"/>
    </row>
    <row r="19" spans="2:11">
      <c r="B19" s="14" t="s">
        <v>18</v>
      </c>
      <c r="C19" s="15">
        <v>161</v>
      </c>
      <c r="D19" s="16">
        <v>0.41956584056498059</v>
      </c>
      <c r="E19" s="17">
        <v>207</v>
      </c>
      <c r="F19" s="18">
        <v>0.26654991694459107</v>
      </c>
      <c r="G19" s="17">
        <v>368</v>
      </c>
      <c r="H19" s="19">
        <v>0.31620009967177054</v>
      </c>
      <c r="I19" s="44"/>
      <c r="K19" s="44"/>
    </row>
    <row r="20" spans="2:11">
      <c r="B20" s="20" t="s">
        <v>19</v>
      </c>
      <c r="C20" s="21">
        <v>132</v>
      </c>
      <c r="D20" s="22">
        <v>0.34399186928308967</v>
      </c>
      <c r="E20" s="23">
        <v>157</v>
      </c>
      <c r="F20" s="24">
        <v>0.20216587903526956</v>
      </c>
      <c r="G20" s="23">
        <v>290</v>
      </c>
      <c r="H20" s="25">
        <v>0.2491794263717757</v>
      </c>
      <c r="I20" s="44"/>
      <c r="K20" s="44"/>
    </row>
    <row r="21" spans="2:11">
      <c r="B21" s="8" t="s">
        <v>20</v>
      </c>
      <c r="C21" s="32">
        <v>1265</v>
      </c>
      <c r="D21" s="10">
        <v>3.2965887472962758</v>
      </c>
      <c r="E21" s="33">
        <v>1684</v>
      </c>
      <c r="F21" s="12">
        <v>2.1684543967859486</v>
      </c>
      <c r="G21" s="33">
        <v>3002</v>
      </c>
      <c r="H21" s="13">
        <v>2.5794366826485193</v>
      </c>
      <c r="I21" s="44"/>
      <c r="K21" s="44"/>
    </row>
    <row r="22" spans="2:11">
      <c r="B22" s="14" t="s">
        <v>21</v>
      </c>
      <c r="C22" s="15">
        <v>1141</v>
      </c>
      <c r="D22" s="10">
        <v>2.9734448700909493</v>
      </c>
      <c r="E22" s="17">
        <v>1595</v>
      </c>
      <c r="F22" s="18">
        <v>2.0538508093073569</v>
      </c>
      <c r="G22" s="17">
        <v>2789</v>
      </c>
      <c r="H22" s="19">
        <v>2.3964186901754565</v>
      </c>
      <c r="I22" s="44"/>
      <c r="K22" s="44"/>
    </row>
    <row r="23" spans="2:11">
      <c r="B23" s="14" t="s">
        <v>22</v>
      </c>
      <c r="C23" s="15">
        <v>50</v>
      </c>
      <c r="D23" s="16">
        <v>0.13029995048601881</v>
      </c>
      <c r="E23" s="17">
        <v>59</v>
      </c>
      <c r="F23" s="18">
        <v>7.5973164732999393E-2</v>
      </c>
      <c r="G23" s="17">
        <v>109</v>
      </c>
      <c r="H23" s="19">
        <v>9.365709473973638E-2</v>
      </c>
      <c r="I23" s="44"/>
      <c r="K23" s="44"/>
    </row>
    <row r="24" spans="2:11">
      <c r="B24" s="20" t="s">
        <v>23</v>
      </c>
      <c r="C24" s="21">
        <v>74</v>
      </c>
      <c r="D24" s="22">
        <v>0.19284392671930786</v>
      </c>
      <c r="E24" s="23">
        <v>30</v>
      </c>
      <c r="F24" s="24">
        <v>3.8630422745592911E-2</v>
      </c>
      <c r="G24" s="23">
        <v>104</v>
      </c>
      <c r="H24" s="25">
        <v>8.9360897733326464E-2</v>
      </c>
      <c r="I24" s="44"/>
      <c r="K24" s="44"/>
    </row>
    <row r="25" spans="2:11">
      <c r="B25" s="8" t="s">
        <v>24</v>
      </c>
      <c r="C25" s="32">
        <v>229</v>
      </c>
      <c r="D25" s="10">
        <v>0.59677377322596614</v>
      </c>
      <c r="E25" s="33">
        <v>242</v>
      </c>
      <c r="F25" s="12">
        <v>0.31161874348111618</v>
      </c>
      <c r="G25" s="33">
        <v>474</v>
      </c>
      <c r="H25" s="13">
        <v>0.40727947620766097</v>
      </c>
      <c r="I25" s="44"/>
      <c r="K25" s="44"/>
    </row>
    <row r="26" spans="2:11">
      <c r="B26" s="14" t="s">
        <v>25</v>
      </c>
      <c r="C26" s="15">
        <v>194</v>
      </c>
      <c r="D26" s="16">
        <v>0.50556380788575306</v>
      </c>
      <c r="E26" s="17">
        <v>194</v>
      </c>
      <c r="F26" s="18">
        <v>0.2498100670881675</v>
      </c>
      <c r="G26" s="17">
        <v>391</v>
      </c>
      <c r="H26" s="19">
        <v>0.33596260590125621</v>
      </c>
      <c r="I26" s="44"/>
      <c r="K26" s="44"/>
    </row>
    <row r="27" spans="2:11">
      <c r="B27" s="20" t="s">
        <v>26</v>
      </c>
      <c r="C27" s="21">
        <v>35</v>
      </c>
      <c r="D27" s="22">
        <v>9.1209965340213181E-2</v>
      </c>
      <c r="E27" s="23">
        <v>48</v>
      </c>
      <c r="F27" s="24">
        <v>6.180867639294866E-2</v>
      </c>
      <c r="G27" s="23">
        <v>83</v>
      </c>
      <c r="H27" s="25">
        <v>7.1316870306404767E-2</v>
      </c>
      <c r="I27" s="44"/>
      <c r="K27" s="44"/>
    </row>
    <row r="28" spans="2:11">
      <c r="B28" s="26" t="s">
        <v>27</v>
      </c>
      <c r="C28" s="27">
        <v>152</v>
      </c>
      <c r="D28" s="22">
        <v>0.39611184947749722</v>
      </c>
      <c r="E28" s="29">
        <v>99</v>
      </c>
      <c r="F28" s="24">
        <v>0.12748039506045661</v>
      </c>
      <c r="G28" s="29">
        <v>251</v>
      </c>
      <c r="H28" s="31">
        <v>0.21566908972177828</v>
      </c>
      <c r="I28" s="44"/>
      <c r="K28" s="44"/>
    </row>
    <row r="29" spans="2:11">
      <c r="B29" s="20" t="s">
        <v>28</v>
      </c>
      <c r="C29" s="21">
        <v>1461</v>
      </c>
      <c r="D29" s="22">
        <v>3.8073645532014702</v>
      </c>
      <c r="E29" s="23">
        <v>2056</v>
      </c>
      <c r="F29" s="24">
        <v>2.6474716388313011</v>
      </c>
      <c r="G29" s="23">
        <v>3539</v>
      </c>
      <c r="H29" s="25">
        <v>3.0408482411369455</v>
      </c>
      <c r="I29" s="44"/>
      <c r="K29" s="44"/>
    </row>
    <row r="30" spans="2:11">
      <c r="B30" s="34" t="s">
        <v>29</v>
      </c>
      <c r="C30" s="35">
        <v>38373</v>
      </c>
      <c r="D30" s="36">
        <v>100</v>
      </c>
      <c r="E30" s="37">
        <v>77659</v>
      </c>
      <c r="F30" s="38">
        <v>100</v>
      </c>
      <c r="G30" s="37">
        <v>116382</v>
      </c>
      <c r="H30" s="39">
        <v>100</v>
      </c>
      <c r="K30" s="44"/>
    </row>
    <row r="31" spans="2:11">
      <c r="B31" s="14" t="s">
        <v>30</v>
      </c>
      <c r="C31" s="15">
        <v>686</v>
      </c>
      <c r="D31" s="40" t="s">
        <v>31</v>
      </c>
      <c r="E31" s="17">
        <v>2478</v>
      </c>
      <c r="F31" s="40" t="s">
        <v>31</v>
      </c>
      <c r="G31" s="17">
        <v>3591</v>
      </c>
      <c r="H31" s="41" t="s">
        <v>31</v>
      </c>
      <c r="K31" s="44"/>
    </row>
    <row r="32" spans="2:11">
      <c r="B32" s="8" t="s">
        <v>32</v>
      </c>
      <c r="C32" s="32">
        <v>39059</v>
      </c>
      <c r="D32" s="40" t="s">
        <v>31</v>
      </c>
      <c r="E32" s="33">
        <v>80137</v>
      </c>
      <c r="F32" s="40" t="s">
        <v>31</v>
      </c>
      <c r="G32" s="33">
        <v>119973</v>
      </c>
      <c r="H32" s="42" t="s">
        <v>31</v>
      </c>
    </row>
    <row r="34" spans="2:2">
      <c r="B34" s="604" t="s">
        <v>117</v>
      </c>
    </row>
    <row r="36" spans="2:2">
      <c r="B36" s="604" t="s">
        <v>308</v>
      </c>
    </row>
  </sheetData>
  <mergeCells count="3">
    <mergeCell ref="C4:D4"/>
    <mergeCell ref="E4:F4"/>
    <mergeCell ref="G4:H4"/>
  </mergeCells>
  <hyperlinks>
    <hyperlink ref="B36" location="Index!A1" display="Back to Index"/>
    <hyperlink ref="B34" location="'Treatment notes'!A1" display="Note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5"/>
  <sheetViews>
    <sheetView workbookViewId="0"/>
  </sheetViews>
  <sheetFormatPr defaultRowHeight="15"/>
  <cols>
    <col min="1" max="1" width="4.28515625" style="43" customWidth="1"/>
    <col min="2" max="2" width="28.5703125" style="43" customWidth="1"/>
    <col min="3" max="6" width="16.85546875" style="43" customWidth="1"/>
    <col min="7" max="16384" width="9.140625" style="43"/>
  </cols>
  <sheetData>
    <row r="1" spans="1:8">
      <c r="B1" s="49"/>
      <c r="C1" s="50"/>
      <c r="D1" s="50"/>
      <c r="E1" s="50"/>
      <c r="H1" s="599"/>
    </row>
    <row r="2" spans="1:8">
      <c r="B2" s="1" t="s">
        <v>344</v>
      </c>
      <c r="C2" s="50"/>
      <c r="D2" s="50"/>
      <c r="E2" s="50"/>
    </row>
    <row r="3" spans="1:8">
      <c r="B3" s="51"/>
      <c r="C3" s="52"/>
      <c r="D3" s="52"/>
      <c r="E3" s="52"/>
      <c r="F3" s="53"/>
    </row>
    <row r="4" spans="1:8">
      <c r="B4" s="54"/>
      <c r="C4" s="55" t="s">
        <v>33</v>
      </c>
      <c r="D4" s="56" t="s">
        <v>34</v>
      </c>
      <c r="E4" s="56" t="s">
        <v>35</v>
      </c>
      <c r="F4" s="57" t="s">
        <v>36</v>
      </c>
    </row>
    <row r="5" spans="1:8" ht="15.75" thickBot="1">
      <c r="B5" s="58" t="s">
        <v>3</v>
      </c>
      <c r="C5" s="59" t="s">
        <v>5</v>
      </c>
      <c r="D5" s="60" t="s">
        <v>5</v>
      </c>
      <c r="E5" s="60" t="s">
        <v>5</v>
      </c>
      <c r="F5" s="61" t="s">
        <v>5</v>
      </c>
    </row>
    <row r="6" spans="1:8">
      <c r="A6" s="62"/>
      <c r="B6" s="63" t="s">
        <v>6</v>
      </c>
      <c r="C6" s="64">
        <v>49.670612507532503</v>
      </c>
      <c r="D6" s="65">
        <v>56.46786334684424</v>
      </c>
      <c r="E6" s="65">
        <v>49.664609605580893</v>
      </c>
      <c r="F6" s="92">
        <v>19.421140939597315</v>
      </c>
      <c r="G6" s="62"/>
    </row>
    <row r="7" spans="1:8">
      <c r="B7" s="67" t="s">
        <v>7</v>
      </c>
      <c r="C7" s="68">
        <v>42.934765956142954</v>
      </c>
      <c r="D7" s="69">
        <v>46.601042269832078</v>
      </c>
      <c r="E7" s="69">
        <v>40.327341024953043</v>
      </c>
      <c r="F7" s="70">
        <v>6.9211409395973158</v>
      </c>
    </row>
    <row r="8" spans="1:8">
      <c r="B8" s="67" t="s">
        <v>8</v>
      </c>
      <c r="C8" s="68">
        <v>1.6719606981993484</v>
      </c>
      <c r="D8" s="69">
        <v>2.0382165605095541</v>
      </c>
      <c r="E8" s="69">
        <v>2.9111886235578215</v>
      </c>
      <c r="F8" s="71" t="s">
        <v>37</v>
      </c>
    </row>
    <row r="9" spans="1:8">
      <c r="B9" s="67" t="s">
        <v>9</v>
      </c>
      <c r="C9" s="68">
        <v>1.982453094199716</v>
      </c>
      <c r="D9" s="69">
        <v>3.6826867400115808</v>
      </c>
      <c r="E9" s="69">
        <v>2.6831231553528307</v>
      </c>
      <c r="F9" s="70">
        <v>1.0486577181208054</v>
      </c>
    </row>
    <row r="10" spans="1:8">
      <c r="B10" s="72" t="s">
        <v>43</v>
      </c>
      <c r="C10" s="73">
        <v>3.0814327589904913</v>
      </c>
      <c r="D10" s="74">
        <v>4.1459177764910242</v>
      </c>
      <c r="E10" s="74">
        <v>3.7429568017171988</v>
      </c>
      <c r="F10" s="75">
        <v>11.409395973154362</v>
      </c>
    </row>
    <row r="11" spans="1:8">
      <c r="A11" s="62"/>
      <c r="B11" s="76" t="s">
        <v>10</v>
      </c>
      <c r="C11" s="77">
        <v>25.263254654832551</v>
      </c>
      <c r="D11" s="78">
        <v>19.79154603358425</v>
      </c>
      <c r="E11" s="78">
        <v>24.751811108129861</v>
      </c>
      <c r="F11" s="79">
        <v>44.505033557046978</v>
      </c>
      <c r="G11" s="62"/>
    </row>
    <row r="12" spans="1:8">
      <c r="A12" s="62"/>
      <c r="B12" s="63" t="s">
        <v>11</v>
      </c>
      <c r="C12" s="80">
        <v>16.846255196151528</v>
      </c>
      <c r="D12" s="65">
        <v>6.6242038216560513</v>
      </c>
      <c r="E12" s="65">
        <v>8.5055004024684724</v>
      </c>
      <c r="F12" s="66">
        <v>12.919463087248323</v>
      </c>
      <c r="G12" s="62"/>
    </row>
    <row r="13" spans="1:8">
      <c r="B13" s="67" t="s">
        <v>12</v>
      </c>
      <c r="C13" s="68">
        <v>11.369741290381885</v>
      </c>
      <c r="D13" s="69">
        <v>5.9756803705848291</v>
      </c>
      <c r="E13" s="69">
        <v>6.8956265092567746</v>
      </c>
      <c r="F13" s="70">
        <v>12.751677852348994</v>
      </c>
    </row>
    <row r="14" spans="1:8">
      <c r="B14" s="72" t="s">
        <v>13</v>
      </c>
      <c r="C14" s="73">
        <v>5.4765139057696439</v>
      </c>
      <c r="D14" s="74">
        <v>0.64852345107122178</v>
      </c>
      <c r="E14" s="74">
        <v>1.6098738932116985</v>
      </c>
      <c r="F14" s="81" t="s">
        <v>37</v>
      </c>
    </row>
    <row r="15" spans="1:8">
      <c r="A15" s="62"/>
      <c r="B15" s="63" t="s">
        <v>14</v>
      </c>
      <c r="C15" s="88">
        <v>3.2816186458854655</v>
      </c>
      <c r="D15" s="89">
        <v>2.3740590619571513</v>
      </c>
      <c r="E15" s="65">
        <v>7.0431982828011801</v>
      </c>
      <c r="F15" s="66">
        <v>5.9563758389261743</v>
      </c>
      <c r="G15" s="62"/>
    </row>
    <row r="16" spans="1:8">
      <c r="B16" s="67" t="s">
        <v>15</v>
      </c>
      <c r="C16" s="68">
        <v>1.9957307295549949</v>
      </c>
      <c r="D16" s="69">
        <v>1.6097278517660685</v>
      </c>
      <c r="E16" s="69">
        <v>6.7883015830426618</v>
      </c>
      <c r="F16" s="70">
        <v>0.37751677852348997</v>
      </c>
    </row>
    <row r="17" spans="1:11">
      <c r="B17" s="67" t="s">
        <v>16</v>
      </c>
      <c r="C17" s="68" t="s">
        <v>37</v>
      </c>
      <c r="D17" s="69" t="s">
        <v>37</v>
      </c>
      <c r="E17" s="69">
        <v>0</v>
      </c>
      <c r="F17" s="71" t="s">
        <v>37</v>
      </c>
    </row>
    <row r="18" spans="1:11">
      <c r="B18" s="67" t="s">
        <v>17</v>
      </c>
      <c r="C18" s="68">
        <v>0.50352878693480674</v>
      </c>
      <c r="D18" s="69">
        <v>0.62536189924724961</v>
      </c>
      <c r="E18" s="69">
        <v>0.25489669975851892</v>
      </c>
      <c r="F18" s="70">
        <v>1.3842281879194631</v>
      </c>
    </row>
    <row r="19" spans="1:11">
      <c r="B19" s="67" t="s">
        <v>18</v>
      </c>
      <c r="C19" s="68">
        <v>0.34623987580304161</v>
      </c>
      <c r="D19" s="69">
        <v>0</v>
      </c>
      <c r="E19" s="69">
        <v>0</v>
      </c>
      <c r="F19" s="70">
        <v>1.2164429530201342</v>
      </c>
    </row>
    <row r="20" spans="1:11">
      <c r="B20" s="72" t="s">
        <v>19</v>
      </c>
      <c r="C20" s="73" t="s">
        <v>37</v>
      </c>
      <c r="D20" s="74" t="s">
        <v>37</v>
      </c>
      <c r="E20" s="74" t="s">
        <v>37</v>
      </c>
      <c r="F20" s="75">
        <v>2.8523489932885906</v>
      </c>
    </row>
    <row r="21" spans="1:11">
      <c r="A21" s="62"/>
      <c r="B21" s="63" t="s">
        <v>20</v>
      </c>
      <c r="C21" s="80">
        <v>1.6913664729493714</v>
      </c>
      <c r="D21" s="65">
        <v>10.028951939779965</v>
      </c>
      <c r="E21" s="65">
        <v>2.1196672927287361</v>
      </c>
      <c r="F21" s="66">
        <v>13.506711409395974</v>
      </c>
      <c r="G21" s="62"/>
    </row>
    <row r="22" spans="1:11">
      <c r="B22" s="67" t="s">
        <v>21</v>
      </c>
      <c r="C22" s="68">
        <v>1.5238639961596994</v>
      </c>
      <c r="D22" s="69">
        <v>10.028951939779965</v>
      </c>
      <c r="E22" s="69">
        <v>2.0928360611752082</v>
      </c>
      <c r="F22" s="70">
        <v>11.535234899328858</v>
      </c>
    </row>
    <row r="23" spans="1:11">
      <c r="B23" s="67" t="s">
        <v>22</v>
      </c>
      <c r="C23" s="68" t="s">
        <v>37</v>
      </c>
      <c r="D23" s="90">
        <v>0</v>
      </c>
      <c r="E23" s="90" t="s">
        <v>37</v>
      </c>
      <c r="F23" s="71">
        <v>0</v>
      </c>
    </row>
    <row r="24" spans="1:11">
      <c r="B24" s="72" t="s">
        <v>23</v>
      </c>
      <c r="C24" s="73" t="s">
        <v>37</v>
      </c>
      <c r="D24" s="91">
        <v>0</v>
      </c>
      <c r="E24" s="91" t="s">
        <v>37</v>
      </c>
      <c r="F24" s="75">
        <v>1.9714765100671141</v>
      </c>
    </row>
    <row r="25" spans="1:11">
      <c r="A25" s="62"/>
      <c r="B25" s="63" t="s">
        <v>24</v>
      </c>
      <c r="C25" s="88">
        <v>0.45246095864527264</v>
      </c>
      <c r="D25" s="89" t="s">
        <v>37</v>
      </c>
      <c r="E25" s="65">
        <v>0.26831231553528306</v>
      </c>
      <c r="F25" s="66">
        <v>0.16778523489932887</v>
      </c>
      <c r="G25" s="62"/>
    </row>
    <row r="26" spans="1:11">
      <c r="B26" s="67" t="s">
        <v>25</v>
      </c>
      <c r="C26" s="68">
        <v>0.37177378994780869</v>
      </c>
      <c r="D26" s="69" t="s">
        <v>37</v>
      </c>
      <c r="E26" s="69">
        <v>0.26831231553528306</v>
      </c>
      <c r="F26" s="71" t="s">
        <v>37</v>
      </c>
    </row>
    <row r="27" spans="1:11">
      <c r="B27" s="72" t="s">
        <v>26</v>
      </c>
      <c r="C27" s="73" t="s">
        <v>37</v>
      </c>
      <c r="D27" s="74" t="s">
        <v>37</v>
      </c>
      <c r="E27" s="74">
        <v>0</v>
      </c>
      <c r="F27" s="81" t="s">
        <v>37</v>
      </c>
    </row>
    <row r="28" spans="1:11">
      <c r="A28" s="62"/>
      <c r="B28" s="76" t="s">
        <v>27</v>
      </c>
      <c r="C28" s="77" t="s">
        <v>37</v>
      </c>
      <c r="D28" s="78" t="s">
        <v>37</v>
      </c>
      <c r="E28" s="82">
        <v>0.34880601019586799</v>
      </c>
      <c r="F28" s="83">
        <v>0.54530201342281881</v>
      </c>
      <c r="G28" s="62"/>
    </row>
    <row r="29" spans="1:11">
      <c r="A29" s="62"/>
      <c r="B29" s="72" t="s">
        <v>28</v>
      </c>
      <c r="C29" s="73">
        <v>2.598331103371498</v>
      </c>
      <c r="D29" s="74">
        <v>4.4006948465547184</v>
      </c>
      <c r="E29" s="74">
        <v>7.2980949825597001</v>
      </c>
      <c r="F29" s="75">
        <v>2.9781879194630871</v>
      </c>
      <c r="G29" s="62"/>
    </row>
    <row r="30" spans="1:11">
      <c r="A30" s="62"/>
      <c r="B30" s="84" t="s">
        <v>29</v>
      </c>
      <c r="C30" s="85">
        <v>100</v>
      </c>
      <c r="D30" s="86">
        <v>100</v>
      </c>
      <c r="E30" s="86">
        <v>100</v>
      </c>
      <c r="F30" s="87">
        <v>100</v>
      </c>
      <c r="G30" s="62"/>
      <c r="I30" s="44"/>
      <c r="K30" s="44"/>
    </row>
    <row r="31" spans="1:11">
      <c r="A31" s="62"/>
      <c r="B31" s="63" t="s">
        <v>38</v>
      </c>
      <c r="C31" s="608">
        <v>98057</v>
      </c>
      <c r="D31" s="609">
        <v>12072</v>
      </c>
      <c r="E31" s="609">
        <v>7460</v>
      </c>
      <c r="F31" s="610">
        <v>2384</v>
      </c>
      <c r="G31" s="62"/>
      <c r="I31" s="113"/>
    </row>
    <row r="33" spans="2:2">
      <c r="B33" s="604" t="s">
        <v>117</v>
      </c>
    </row>
    <row r="35" spans="2:2">
      <c r="B35" s="604" t="s">
        <v>308</v>
      </c>
    </row>
  </sheetData>
  <hyperlinks>
    <hyperlink ref="B35" location="Index!A1" display="Back to Index"/>
    <hyperlink ref="B33" location="'Treatment notes'!A1" display="Note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defaultRowHeight="15"/>
  <cols>
    <col min="1" max="1" width="4.28515625" style="592" customWidth="1"/>
    <col min="2" max="2" width="28.5703125" style="592" customWidth="1"/>
    <col min="3" max="9" width="10.5703125" style="592" customWidth="1"/>
    <col min="10" max="10" width="15.85546875" style="592" customWidth="1"/>
    <col min="11" max="11" width="13.7109375" style="592" customWidth="1"/>
    <col min="12" max="12" width="10.5703125" style="592" customWidth="1"/>
    <col min="13" max="13" width="11.42578125" style="592" customWidth="1"/>
    <col min="14" max="16384" width="9.140625" style="592"/>
  </cols>
  <sheetData>
    <row r="1" spans="1:14" ht="15" customHeight="1">
      <c r="G1" s="599"/>
    </row>
    <row r="2" spans="1:14" ht="15" customHeight="1">
      <c r="B2" s="1" t="s">
        <v>346</v>
      </c>
    </row>
    <row r="3" spans="1:14" ht="15" customHeight="1">
      <c r="B3" s="370"/>
      <c r="C3" s="370"/>
      <c r="D3" s="370"/>
      <c r="E3" s="370"/>
      <c r="F3" s="370"/>
      <c r="G3" s="370"/>
      <c r="H3" s="370"/>
      <c r="I3" s="370"/>
      <c r="J3" s="370"/>
      <c r="K3" s="370"/>
      <c r="L3" s="370"/>
      <c r="M3" s="370"/>
    </row>
    <row r="4" spans="1:14" ht="22.5" customHeight="1">
      <c r="A4" s="370"/>
      <c r="B4" s="93"/>
      <c r="C4" s="702" t="s">
        <v>166</v>
      </c>
      <c r="D4" s="703"/>
      <c r="E4" s="703"/>
      <c r="F4" s="703"/>
      <c r="G4" s="703"/>
      <c r="H4" s="703"/>
      <c r="I4" s="703"/>
      <c r="J4" s="703"/>
      <c r="K4" s="703"/>
      <c r="L4" s="703"/>
      <c r="M4" s="703"/>
    </row>
    <row r="5" spans="1:14" ht="39" thickBot="1">
      <c r="A5" s="370"/>
      <c r="B5" s="94" t="s">
        <v>345</v>
      </c>
      <c r="C5" s="95" t="s">
        <v>6</v>
      </c>
      <c r="D5" s="96" t="s">
        <v>10</v>
      </c>
      <c r="E5" s="95" t="s">
        <v>11</v>
      </c>
      <c r="F5" s="97" t="s">
        <v>12</v>
      </c>
      <c r="G5" s="97" t="s">
        <v>13</v>
      </c>
      <c r="H5" s="95" t="s">
        <v>14</v>
      </c>
      <c r="I5" s="95" t="s">
        <v>20</v>
      </c>
      <c r="J5" s="97" t="s">
        <v>21</v>
      </c>
      <c r="K5" s="95" t="s">
        <v>24</v>
      </c>
      <c r="L5" s="96" t="s">
        <v>39</v>
      </c>
      <c r="M5" s="95" t="s">
        <v>40</v>
      </c>
    </row>
    <row r="6" spans="1:14" ht="22.5" customHeight="1">
      <c r="A6" s="370"/>
      <c r="B6" s="98" t="s">
        <v>6</v>
      </c>
      <c r="C6" s="99">
        <v>4631.9999999999964</v>
      </c>
      <c r="D6" s="100">
        <v>7644</v>
      </c>
      <c r="E6" s="100">
        <v>27377.000000000251</v>
      </c>
      <c r="F6" s="100">
        <v>2852.000000000005</v>
      </c>
      <c r="G6" s="100">
        <v>24977.000000000109</v>
      </c>
      <c r="H6" s="100">
        <v>1890.9999999999959</v>
      </c>
      <c r="I6" s="100">
        <v>6569.0000000000209</v>
      </c>
      <c r="J6" s="100">
        <v>6529</v>
      </c>
      <c r="K6" s="100">
        <v>130.99999999999986</v>
      </c>
      <c r="L6" s="100">
        <v>8779.0000000001055</v>
      </c>
      <c r="M6" s="100">
        <v>1736</v>
      </c>
      <c r="N6" s="100"/>
    </row>
    <row r="7" spans="1:14" ht="22.5" customHeight="1">
      <c r="A7" s="370"/>
      <c r="B7" s="98" t="s">
        <v>10</v>
      </c>
      <c r="C7" s="101">
        <v>680.99999999999909</v>
      </c>
      <c r="D7" s="102">
        <v>0</v>
      </c>
      <c r="E7" s="102">
        <v>4712.9999999999864</v>
      </c>
      <c r="F7" s="102">
        <v>4158.9999999999927</v>
      </c>
      <c r="G7" s="102">
        <v>638.99999999999977</v>
      </c>
      <c r="H7" s="102">
        <v>2605.0000000000064</v>
      </c>
      <c r="I7" s="102">
        <v>799.00000000000068</v>
      </c>
      <c r="J7" s="102">
        <v>771.99999999999977</v>
      </c>
      <c r="K7" s="102">
        <v>374.00000000000193</v>
      </c>
      <c r="L7" s="102">
        <v>8080.0000000000055</v>
      </c>
      <c r="M7" s="102">
        <v>3214</v>
      </c>
      <c r="N7" s="102"/>
    </row>
    <row r="8" spans="1:14" ht="22.5" customHeight="1">
      <c r="A8" s="370"/>
      <c r="B8" s="98" t="s">
        <v>11</v>
      </c>
      <c r="C8" s="101">
        <v>2577.9999999999945</v>
      </c>
      <c r="D8" s="102">
        <v>5226.0000000000045</v>
      </c>
      <c r="E8" s="102">
        <v>899.00000000000136</v>
      </c>
      <c r="F8" s="102">
        <v>536.99999999999989</v>
      </c>
      <c r="G8" s="102">
        <v>360.99999999999909</v>
      </c>
      <c r="H8" s="102">
        <v>1233.0000000000036</v>
      </c>
      <c r="I8" s="102">
        <v>761.99999999999682</v>
      </c>
      <c r="J8" s="102">
        <v>735.00000000000659</v>
      </c>
      <c r="K8" s="102">
        <v>186.00000000000028</v>
      </c>
      <c r="L8" s="102">
        <v>6615.9999999999691</v>
      </c>
      <c r="M8" s="102">
        <v>669</v>
      </c>
      <c r="N8" s="102"/>
    </row>
    <row r="9" spans="1:14" ht="22.5" customHeight="1">
      <c r="A9" s="370"/>
      <c r="B9" s="98" t="s">
        <v>14</v>
      </c>
      <c r="C9" s="101">
        <v>298.99999999999977</v>
      </c>
      <c r="D9" s="102">
        <v>1192</v>
      </c>
      <c r="E9" s="102">
        <v>641.00000000000057</v>
      </c>
      <c r="F9" s="102">
        <v>514.00000000000023</v>
      </c>
      <c r="G9" s="102">
        <v>133.00000000000023</v>
      </c>
      <c r="H9" s="102">
        <v>408.99999999999989</v>
      </c>
      <c r="I9" s="102">
        <v>346.99999999999898</v>
      </c>
      <c r="J9" s="102">
        <v>195.00000000000034</v>
      </c>
      <c r="K9" s="102">
        <v>108</v>
      </c>
      <c r="L9" s="102">
        <v>837.99999999999966</v>
      </c>
      <c r="M9" s="102">
        <v>173</v>
      </c>
      <c r="N9" s="102"/>
    </row>
    <row r="10" spans="1:14" ht="22.5" customHeight="1">
      <c r="A10" s="370"/>
      <c r="B10" s="98" t="s">
        <v>20</v>
      </c>
      <c r="C10" s="101">
        <v>544.99999999999943</v>
      </c>
      <c r="D10" s="102">
        <v>622.00000000000011</v>
      </c>
      <c r="E10" s="102">
        <v>426.99999999999977</v>
      </c>
      <c r="F10" s="102">
        <v>312.00000000000023</v>
      </c>
      <c r="G10" s="102">
        <v>124.99999999999993</v>
      </c>
      <c r="H10" s="102">
        <v>209.00000000000017</v>
      </c>
      <c r="I10" s="102">
        <v>63.000000000000028</v>
      </c>
      <c r="J10" s="102">
        <v>11.000000000000011</v>
      </c>
      <c r="K10" s="102">
        <v>34.000000000000036</v>
      </c>
      <c r="L10" s="102">
        <v>384.00000000000028</v>
      </c>
      <c r="M10" s="102">
        <v>214</v>
      </c>
      <c r="N10" s="102"/>
    </row>
    <row r="11" spans="1:14" ht="22.5" customHeight="1">
      <c r="A11" s="370"/>
      <c r="B11" s="98" t="s">
        <v>24</v>
      </c>
      <c r="C11" s="101">
        <v>21.000000000000011</v>
      </c>
      <c r="D11" s="102">
        <v>125</v>
      </c>
      <c r="E11" s="102">
        <v>118.99999999999989</v>
      </c>
      <c r="F11" s="102">
        <v>104</v>
      </c>
      <c r="G11" s="102">
        <v>19.000000000000018</v>
      </c>
      <c r="H11" s="102">
        <v>80</v>
      </c>
      <c r="I11" s="102">
        <v>24</v>
      </c>
      <c r="J11" s="102">
        <v>25</v>
      </c>
      <c r="K11" s="102">
        <v>12</v>
      </c>
      <c r="L11" s="102">
        <v>88</v>
      </c>
      <c r="M11" s="102">
        <v>9</v>
      </c>
      <c r="N11" s="102"/>
    </row>
    <row r="12" spans="1:14" ht="22.5" customHeight="1">
      <c r="A12" s="370"/>
      <c r="B12" s="98" t="s">
        <v>28</v>
      </c>
      <c r="C12" s="101">
        <v>508</v>
      </c>
      <c r="D12" s="102">
        <v>911</v>
      </c>
      <c r="E12" s="102">
        <v>498</v>
      </c>
      <c r="F12" s="102">
        <v>302</v>
      </c>
      <c r="G12" s="102">
        <v>208</v>
      </c>
      <c r="H12" s="102">
        <v>205</v>
      </c>
      <c r="I12" s="102">
        <v>188</v>
      </c>
      <c r="J12" s="102">
        <v>183</v>
      </c>
      <c r="K12" s="102">
        <v>23</v>
      </c>
      <c r="L12" s="102">
        <v>566</v>
      </c>
      <c r="M12" s="102">
        <v>18</v>
      </c>
      <c r="N12" s="102"/>
    </row>
    <row r="13" spans="1:14" ht="22.5" customHeight="1">
      <c r="A13" s="370"/>
      <c r="B13" s="98" t="s">
        <v>32</v>
      </c>
      <c r="C13" s="101">
        <v>9571.9999999999945</v>
      </c>
      <c r="D13" s="102">
        <v>15735.000000000113</v>
      </c>
      <c r="E13" s="102">
        <v>34676.000000000102</v>
      </c>
      <c r="F13" s="102">
        <v>8781.9999999998927</v>
      </c>
      <c r="G13" s="102">
        <v>26462.000000000058</v>
      </c>
      <c r="H13" s="102">
        <v>6636.9999999999754</v>
      </c>
      <c r="I13" s="102">
        <v>8761.99999999998</v>
      </c>
      <c r="J13" s="102">
        <v>8459.9999999999418</v>
      </c>
      <c r="K13" s="102">
        <v>868.00000000000489</v>
      </c>
      <c r="L13" s="102">
        <v>25379.9999999998</v>
      </c>
      <c r="M13" s="102">
        <v>6037</v>
      </c>
      <c r="N13" s="102"/>
    </row>
    <row r="15" spans="1:14">
      <c r="B15" s="604" t="s">
        <v>117</v>
      </c>
    </row>
    <row r="17" spans="2:2">
      <c r="B17" s="604" t="s">
        <v>308</v>
      </c>
    </row>
  </sheetData>
  <mergeCells count="1">
    <mergeCell ref="C4:M4"/>
  </mergeCells>
  <hyperlinks>
    <hyperlink ref="B17" location="Index!A1" display="Back to Index"/>
    <hyperlink ref="B15" location="'Treatment notes'!A1" display="Note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34"/>
  <sheetViews>
    <sheetView workbookViewId="0"/>
  </sheetViews>
  <sheetFormatPr defaultRowHeight="15"/>
  <cols>
    <col min="1" max="1" width="4.28515625" style="43" customWidth="1"/>
    <col min="2" max="2" width="28.5703125" style="43" customWidth="1"/>
    <col min="3" max="8" width="16.85546875" style="43" customWidth="1"/>
    <col min="9" max="16384" width="9.140625" style="43"/>
  </cols>
  <sheetData>
    <row r="1" spans="1:8">
      <c r="B1" s="115"/>
      <c r="H1" s="599"/>
    </row>
    <row r="2" spans="1:8">
      <c r="B2" s="1" t="s">
        <v>259</v>
      </c>
    </row>
    <row r="3" spans="1:8">
      <c r="B3" s="103"/>
      <c r="C3" s="53"/>
      <c r="D3" s="53"/>
      <c r="E3" s="53"/>
      <c r="F3" s="53"/>
      <c r="G3" s="53"/>
      <c r="H3" s="53"/>
    </row>
    <row r="4" spans="1:8" ht="22.5" customHeight="1">
      <c r="B4" s="93"/>
      <c r="C4" s="703" t="s">
        <v>0</v>
      </c>
      <c r="D4" s="704"/>
      <c r="E4" s="703" t="s">
        <v>1</v>
      </c>
      <c r="F4" s="704"/>
      <c r="G4" s="703" t="s">
        <v>2</v>
      </c>
      <c r="H4" s="703"/>
    </row>
    <row r="5" spans="1:8" ht="26.25" customHeight="1" thickBot="1">
      <c r="B5" s="3" t="s">
        <v>3</v>
      </c>
      <c r="C5" s="6" t="s">
        <v>127</v>
      </c>
      <c r="D5" s="5" t="s">
        <v>41</v>
      </c>
      <c r="E5" s="6" t="s">
        <v>127</v>
      </c>
      <c r="F5" s="5" t="s">
        <v>41</v>
      </c>
      <c r="G5" s="6" t="s">
        <v>127</v>
      </c>
      <c r="H5" s="6" t="s">
        <v>41</v>
      </c>
    </row>
    <row r="6" spans="1:8">
      <c r="A6" s="62"/>
      <c r="B6" s="8" t="s">
        <v>6</v>
      </c>
      <c r="C6" s="105">
        <v>35.31</v>
      </c>
      <c r="D6" s="114">
        <v>8589</v>
      </c>
      <c r="E6" s="105">
        <v>37.4</v>
      </c>
      <c r="F6" s="114">
        <v>48936</v>
      </c>
      <c r="G6" s="105">
        <v>37.08</v>
      </c>
      <c r="H6" s="106">
        <v>57671</v>
      </c>
    </row>
    <row r="7" spans="1:8">
      <c r="B7" s="14" t="s">
        <v>7</v>
      </c>
      <c r="C7" s="107">
        <v>34.82</v>
      </c>
      <c r="D7" s="116">
        <v>6268</v>
      </c>
      <c r="E7" s="107">
        <v>37.380000000000003</v>
      </c>
      <c r="F7" s="116">
        <v>42850</v>
      </c>
      <c r="G7" s="107">
        <v>37.08</v>
      </c>
      <c r="H7" s="108">
        <v>49231</v>
      </c>
    </row>
    <row r="8" spans="1:8">
      <c r="B8" s="14" t="s">
        <v>8</v>
      </c>
      <c r="C8" s="107">
        <v>36.9</v>
      </c>
      <c r="D8" s="116">
        <v>239</v>
      </c>
      <c r="E8" s="107">
        <v>38.64</v>
      </c>
      <c r="F8" s="116">
        <v>1788</v>
      </c>
      <c r="G8" s="107">
        <v>38.450000000000003</v>
      </c>
      <c r="H8" s="108">
        <v>2030</v>
      </c>
    </row>
    <row r="9" spans="1:8">
      <c r="B9" s="14" t="s">
        <v>9</v>
      </c>
      <c r="C9" s="107">
        <v>33.75</v>
      </c>
      <c r="D9" s="116">
        <v>440</v>
      </c>
      <c r="E9" s="107">
        <v>35.56</v>
      </c>
      <c r="F9" s="116">
        <v>2029</v>
      </c>
      <c r="G9" s="107">
        <v>35.25</v>
      </c>
      <c r="H9" s="108">
        <v>2484</v>
      </c>
    </row>
    <row r="10" spans="1:8">
      <c r="B10" s="20" t="s">
        <v>43</v>
      </c>
      <c r="C10" s="109">
        <v>37.43</v>
      </c>
      <c r="D10" s="117">
        <v>1640</v>
      </c>
      <c r="E10" s="109">
        <v>37.78</v>
      </c>
      <c r="F10" s="117">
        <v>2268</v>
      </c>
      <c r="G10" s="109">
        <v>37.61</v>
      </c>
      <c r="H10" s="110">
        <v>3925</v>
      </c>
    </row>
    <row r="11" spans="1:8">
      <c r="B11" s="26" t="s">
        <v>10</v>
      </c>
      <c r="C11" s="111">
        <v>22.58</v>
      </c>
      <c r="D11" s="118">
        <v>17342</v>
      </c>
      <c r="E11" s="111">
        <v>26.63</v>
      </c>
      <c r="F11" s="118">
        <v>11916</v>
      </c>
      <c r="G11" s="111">
        <v>24.25</v>
      </c>
      <c r="H11" s="112">
        <v>29350</v>
      </c>
    </row>
    <row r="12" spans="1:8">
      <c r="A12" s="62"/>
      <c r="B12" s="8" t="s">
        <v>11</v>
      </c>
      <c r="C12" s="105">
        <v>30.83</v>
      </c>
      <c r="D12" s="114">
        <v>7492</v>
      </c>
      <c r="E12" s="105">
        <v>33.5</v>
      </c>
      <c r="F12" s="114">
        <v>10490</v>
      </c>
      <c r="G12" s="105">
        <v>32.380000000000003</v>
      </c>
      <c r="H12" s="106">
        <v>18008</v>
      </c>
    </row>
    <row r="13" spans="1:8">
      <c r="B13" s="14" t="s">
        <v>12</v>
      </c>
      <c r="C13" s="107">
        <v>30.23</v>
      </c>
      <c r="D13" s="116">
        <v>6174</v>
      </c>
      <c r="E13" s="107">
        <v>31.5</v>
      </c>
      <c r="F13" s="116">
        <v>6268</v>
      </c>
      <c r="G13" s="107">
        <v>30.87</v>
      </c>
      <c r="H13" s="108">
        <v>12466</v>
      </c>
    </row>
    <row r="14" spans="1:8">
      <c r="B14" s="20" t="s">
        <v>13</v>
      </c>
      <c r="C14" s="109">
        <v>33.57</v>
      </c>
      <c r="D14" s="117">
        <v>1318</v>
      </c>
      <c r="E14" s="109">
        <v>36.47</v>
      </c>
      <c r="F14" s="117">
        <v>4221</v>
      </c>
      <c r="G14" s="109">
        <v>35.770000000000003</v>
      </c>
      <c r="H14" s="110">
        <v>5542</v>
      </c>
    </row>
    <row r="15" spans="1:8">
      <c r="A15" s="62"/>
      <c r="B15" s="8" t="s">
        <v>14</v>
      </c>
      <c r="C15" s="105">
        <v>30.91</v>
      </c>
      <c r="D15" s="114">
        <v>1841</v>
      </c>
      <c r="E15" s="105">
        <v>34.299999999999997</v>
      </c>
      <c r="F15" s="114">
        <v>2236</v>
      </c>
      <c r="G15" s="105">
        <v>32.770000000000003</v>
      </c>
      <c r="H15" s="106">
        <v>4085</v>
      </c>
    </row>
    <row r="16" spans="1:8">
      <c r="B16" s="14" t="s">
        <v>15</v>
      </c>
      <c r="C16" s="107">
        <v>35.14</v>
      </c>
      <c r="D16" s="116">
        <v>1044</v>
      </c>
      <c r="E16" s="107">
        <v>36.14</v>
      </c>
      <c r="F16" s="116">
        <v>1560</v>
      </c>
      <c r="G16" s="107">
        <v>35.75</v>
      </c>
      <c r="H16" s="108">
        <v>2608</v>
      </c>
    </row>
    <row r="17" spans="1:8">
      <c r="B17" s="14" t="s">
        <v>16</v>
      </c>
      <c r="C17" s="107">
        <v>36.44</v>
      </c>
      <c r="D17" s="116">
        <v>99</v>
      </c>
      <c r="E17" s="107">
        <v>36.97</v>
      </c>
      <c r="F17" s="116">
        <v>118</v>
      </c>
      <c r="G17" s="107">
        <v>36.799999999999997</v>
      </c>
      <c r="H17" s="108">
        <v>220</v>
      </c>
    </row>
    <row r="18" spans="1:8">
      <c r="B18" s="14" t="s">
        <v>17</v>
      </c>
      <c r="C18" s="107">
        <v>19.28</v>
      </c>
      <c r="D18" s="116">
        <v>404</v>
      </c>
      <c r="E18" s="107">
        <v>25.22</v>
      </c>
      <c r="F18" s="116">
        <v>193</v>
      </c>
      <c r="G18" s="107">
        <v>21.2</v>
      </c>
      <c r="H18" s="108">
        <v>599</v>
      </c>
    </row>
    <row r="19" spans="1:8">
      <c r="B19" s="14" t="s">
        <v>18</v>
      </c>
      <c r="C19" s="107">
        <v>30.07</v>
      </c>
      <c r="D19" s="116">
        <v>161</v>
      </c>
      <c r="E19" s="107">
        <v>30.05</v>
      </c>
      <c r="F19" s="116">
        <v>207</v>
      </c>
      <c r="G19" s="107">
        <v>30.06</v>
      </c>
      <c r="H19" s="108">
        <v>368</v>
      </c>
    </row>
    <row r="20" spans="1:8">
      <c r="B20" s="20" t="s">
        <v>19</v>
      </c>
      <c r="C20" s="109">
        <v>28.29</v>
      </c>
      <c r="D20" s="117">
        <v>132</v>
      </c>
      <c r="E20" s="109">
        <v>30.19</v>
      </c>
      <c r="F20" s="117">
        <v>157</v>
      </c>
      <c r="G20" s="109">
        <v>29.3</v>
      </c>
      <c r="H20" s="110">
        <v>290</v>
      </c>
    </row>
    <row r="21" spans="1:8">
      <c r="A21" s="62"/>
      <c r="B21" s="8" t="s">
        <v>20</v>
      </c>
      <c r="C21" s="105">
        <v>38.659999999999997</v>
      </c>
      <c r="D21" s="114">
        <v>1265</v>
      </c>
      <c r="E21" s="105">
        <v>35.049999999999997</v>
      </c>
      <c r="F21" s="114">
        <v>1684</v>
      </c>
      <c r="G21" s="105">
        <v>36.520000000000003</v>
      </c>
      <c r="H21" s="106">
        <v>3002</v>
      </c>
    </row>
    <row r="22" spans="1:8">
      <c r="B22" s="14" t="s">
        <v>21</v>
      </c>
      <c r="C22" s="107">
        <v>38.58</v>
      </c>
      <c r="D22" s="116">
        <v>1141</v>
      </c>
      <c r="E22" s="107">
        <v>34.979999999999997</v>
      </c>
      <c r="F22" s="116">
        <v>1595</v>
      </c>
      <c r="G22" s="107">
        <v>36.409999999999997</v>
      </c>
      <c r="H22" s="108">
        <v>2789</v>
      </c>
    </row>
    <row r="23" spans="1:8">
      <c r="B23" s="14" t="s">
        <v>22</v>
      </c>
      <c r="C23" s="107">
        <v>32.78</v>
      </c>
      <c r="D23" s="116">
        <v>49</v>
      </c>
      <c r="E23" s="107">
        <v>35.07</v>
      </c>
      <c r="F23" s="116">
        <v>58</v>
      </c>
      <c r="G23" s="107">
        <v>33.96</v>
      </c>
      <c r="H23" s="108">
        <v>109</v>
      </c>
    </row>
    <row r="24" spans="1:8">
      <c r="B24" s="20" t="s">
        <v>23</v>
      </c>
      <c r="C24" s="109">
        <v>44.16</v>
      </c>
      <c r="D24" s="117">
        <v>73</v>
      </c>
      <c r="E24" s="109">
        <v>38</v>
      </c>
      <c r="F24" s="117">
        <v>29</v>
      </c>
      <c r="G24" s="109">
        <v>42.2</v>
      </c>
      <c r="H24" s="110">
        <v>103</v>
      </c>
    </row>
    <row r="25" spans="1:8">
      <c r="A25" s="62"/>
      <c r="B25" s="8" t="s">
        <v>24</v>
      </c>
      <c r="C25" s="105">
        <v>24.86</v>
      </c>
      <c r="D25" s="114">
        <v>229</v>
      </c>
      <c r="E25" s="105">
        <v>27.95</v>
      </c>
      <c r="F25" s="114">
        <v>240</v>
      </c>
      <c r="G25" s="105">
        <v>26.44</v>
      </c>
      <c r="H25" s="106">
        <v>474</v>
      </c>
    </row>
    <row r="26" spans="1:8">
      <c r="B26" s="14" t="s">
        <v>25</v>
      </c>
      <c r="C26" s="107">
        <v>25.54</v>
      </c>
      <c r="D26" s="116">
        <v>194</v>
      </c>
      <c r="E26" s="107">
        <v>27.53</v>
      </c>
      <c r="F26" s="116">
        <v>194</v>
      </c>
      <c r="G26" s="107">
        <v>26.47</v>
      </c>
      <c r="H26" s="108">
        <v>391</v>
      </c>
    </row>
    <row r="27" spans="1:8">
      <c r="B27" s="20" t="s">
        <v>26</v>
      </c>
      <c r="C27" s="109">
        <v>21.06</v>
      </c>
      <c r="D27" s="117">
        <v>33</v>
      </c>
      <c r="E27" s="109">
        <v>29.74</v>
      </c>
      <c r="F27" s="117">
        <v>46</v>
      </c>
      <c r="G27" s="109">
        <v>26.22</v>
      </c>
      <c r="H27" s="110">
        <v>81</v>
      </c>
    </row>
    <row r="28" spans="1:8">
      <c r="A28" s="62"/>
      <c r="B28" s="26" t="s">
        <v>27</v>
      </c>
      <c r="C28" s="111">
        <v>19.829999999999998</v>
      </c>
      <c r="D28" s="118">
        <v>152</v>
      </c>
      <c r="E28" s="111">
        <v>30.63</v>
      </c>
      <c r="F28" s="118">
        <v>99</v>
      </c>
      <c r="G28" s="111">
        <v>24.07</v>
      </c>
      <c r="H28" s="112">
        <v>251</v>
      </c>
    </row>
    <row r="29" spans="1:8">
      <c r="A29" s="62"/>
      <c r="B29" s="20" t="s">
        <v>28</v>
      </c>
      <c r="C29" s="109">
        <v>32.200000000000003</v>
      </c>
      <c r="D29" s="117">
        <v>1461</v>
      </c>
      <c r="E29" s="109">
        <v>30.4</v>
      </c>
      <c r="F29" s="117">
        <v>2056</v>
      </c>
      <c r="G29" s="109">
        <v>31.15</v>
      </c>
      <c r="H29" s="110">
        <v>3539</v>
      </c>
    </row>
    <row r="30" spans="1:8">
      <c r="A30" s="62"/>
      <c r="B30" s="8" t="s">
        <v>44</v>
      </c>
      <c r="C30" s="105">
        <v>28.37</v>
      </c>
      <c r="D30" s="114">
        <v>39057</v>
      </c>
      <c r="E30" s="105">
        <v>34.9</v>
      </c>
      <c r="F30" s="114">
        <v>80137</v>
      </c>
      <c r="G30" s="105">
        <v>32.770000000000003</v>
      </c>
      <c r="H30" s="106">
        <v>119971</v>
      </c>
    </row>
    <row r="32" spans="1:8">
      <c r="B32" s="604" t="s">
        <v>117</v>
      </c>
    </row>
    <row r="34" spans="2:2">
      <c r="B34" s="604" t="s">
        <v>308</v>
      </c>
    </row>
  </sheetData>
  <mergeCells count="3">
    <mergeCell ref="C4:D4"/>
    <mergeCell ref="E4:F4"/>
    <mergeCell ref="G4:H4"/>
  </mergeCells>
  <hyperlinks>
    <hyperlink ref="B34" location="Index!A1" display="Back to Index"/>
    <hyperlink ref="B32" location="'Treatment notes'!A1" display="Not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3"/>
  <sheetViews>
    <sheetView workbookViewId="0"/>
  </sheetViews>
  <sheetFormatPr defaultRowHeight="15"/>
  <cols>
    <col min="1" max="1" width="4.28515625" style="275" customWidth="1"/>
    <col min="2" max="2" width="32.140625" style="275" customWidth="1"/>
    <col min="3" max="5" width="11.42578125" style="275" customWidth="1"/>
    <col min="6" max="16384" width="9.140625" style="275"/>
  </cols>
  <sheetData>
    <row r="1" spans="2:8">
      <c r="H1" s="599"/>
    </row>
    <row r="2" spans="2:8">
      <c r="B2" s="276" t="s">
        <v>249</v>
      </c>
    </row>
    <row r="4" spans="2:8" ht="26.25" thickBot="1">
      <c r="B4" s="284"/>
      <c r="C4" s="286" t="s">
        <v>82</v>
      </c>
      <c r="D4" s="286" t="s">
        <v>83</v>
      </c>
      <c r="E4" s="285" t="s">
        <v>84</v>
      </c>
    </row>
    <row r="5" spans="2:8">
      <c r="B5" s="282" t="s">
        <v>85</v>
      </c>
      <c r="C5" s="287">
        <v>34.200000000000003</v>
      </c>
      <c r="D5" s="287">
        <v>8.5</v>
      </c>
      <c r="E5" s="283">
        <v>4</v>
      </c>
    </row>
    <row r="6" spans="2:8">
      <c r="B6" s="282" t="s">
        <v>10</v>
      </c>
      <c r="C6" s="287">
        <v>29.6</v>
      </c>
      <c r="D6" s="287">
        <v>6.6</v>
      </c>
      <c r="E6" s="283">
        <v>3.2</v>
      </c>
    </row>
    <row r="7" spans="2:8">
      <c r="B7" s="282" t="s">
        <v>6</v>
      </c>
      <c r="C7" s="287">
        <v>0.7</v>
      </c>
      <c r="D7" s="287">
        <v>0.1</v>
      </c>
      <c r="E7" s="283">
        <v>0</v>
      </c>
    </row>
    <row r="8" spans="2:8">
      <c r="B8" s="299" t="s">
        <v>42</v>
      </c>
      <c r="C8" s="287">
        <v>0.5</v>
      </c>
      <c r="D8" s="287">
        <v>0</v>
      </c>
      <c r="E8" s="283">
        <v>0</v>
      </c>
    </row>
    <row r="9" spans="2:8">
      <c r="B9" s="299" t="s">
        <v>8</v>
      </c>
      <c r="C9" s="287">
        <v>0.4</v>
      </c>
      <c r="D9" s="287">
        <v>0</v>
      </c>
      <c r="E9" s="283">
        <v>0</v>
      </c>
    </row>
    <row r="10" spans="2:8">
      <c r="B10" s="282" t="s">
        <v>86</v>
      </c>
      <c r="C10" s="287">
        <v>9.6999999999999993</v>
      </c>
      <c r="D10" s="287">
        <v>2.2999999999999998</v>
      </c>
      <c r="E10" s="283">
        <v>0.8</v>
      </c>
    </row>
    <row r="11" spans="2:8">
      <c r="B11" s="282" t="s">
        <v>87</v>
      </c>
      <c r="C11" s="287">
        <v>9.1999999999999993</v>
      </c>
      <c r="D11" s="287">
        <v>0.5</v>
      </c>
      <c r="E11" s="283">
        <v>0.1</v>
      </c>
    </row>
    <row r="12" spans="2:8">
      <c r="B12" s="282" t="s">
        <v>88</v>
      </c>
      <c r="C12" s="287">
        <v>9</v>
      </c>
      <c r="D12" s="287">
        <v>1.3</v>
      </c>
      <c r="E12" s="283">
        <v>0.3</v>
      </c>
    </row>
    <row r="13" spans="2:8">
      <c r="B13" s="282" t="s">
        <v>24</v>
      </c>
      <c r="C13" s="287">
        <v>8.1999999999999993</v>
      </c>
      <c r="D13" s="287">
        <v>0.4</v>
      </c>
      <c r="E13" s="283">
        <v>0.1</v>
      </c>
    </row>
    <row r="14" spans="2:8">
      <c r="B14" s="299" t="s">
        <v>89</v>
      </c>
      <c r="C14" s="287">
        <v>4.5999999999999996</v>
      </c>
      <c r="D14" s="287">
        <v>0.3</v>
      </c>
      <c r="E14" s="283">
        <v>0</v>
      </c>
    </row>
    <row r="15" spans="2:8">
      <c r="B15" s="299" t="s">
        <v>90</v>
      </c>
      <c r="C15" s="287">
        <v>6.7</v>
      </c>
      <c r="D15" s="287">
        <v>0.3</v>
      </c>
      <c r="E15" s="283">
        <v>0.1</v>
      </c>
    </row>
    <row r="16" spans="2:8">
      <c r="B16" s="282" t="s">
        <v>91</v>
      </c>
      <c r="C16" s="287">
        <v>2.9</v>
      </c>
      <c r="D16" s="287">
        <v>0.4</v>
      </c>
      <c r="E16" s="283">
        <v>0.2</v>
      </c>
    </row>
    <row r="17" spans="2:6">
      <c r="B17" s="282" t="s">
        <v>92</v>
      </c>
      <c r="C17" s="287">
        <v>1.1000000000000001</v>
      </c>
      <c r="D17" s="287">
        <v>0.2</v>
      </c>
      <c r="E17" s="283">
        <v>0.1</v>
      </c>
    </row>
    <row r="18" spans="2:6">
      <c r="B18" s="282" t="s">
        <v>25</v>
      </c>
      <c r="C18" s="287">
        <v>2.2999999999999998</v>
      </c>
      <c r="D18" s="287">
        <v>0.4</v>
      </c>
      <c r="E18" s="283">
        <v>0.1</v>
      </c>
    </row>
    <row r="19" spans="2:6">
      <c r="B19" s="282" t="s">
        <v>93</v>
      </c>
      <c r="C19" s="287">
        <v>1.8</v>
      </c>
      <c r="D19" s="287">
        <v>0.1</v>
      </c>
      <c r="E19" s="283">
        <v>0</v>
      </c>
    </row>
    <row r="20" spans="2:6">
      <c r="B20" s="277"/>
      <c r="C20" s="277"/>
      <c r="D20" s="277"/>
      <c r="E20" s="277"/>
    </row>
    <row r="21" spans="2:6">
      <c r="B21" s="288" t="s">
        <v>94</v>
      </c>
      <c r="C21" s="278"/>
      <c r="D21" s="278"/>
      <c r="E21" s="278"/>
      <c r="F21" s="278"/>
    </row>
    <row r="23" spans="2:6">
      <c r="B23" s="604" t="s">
        <v>308</v>
      </c>
    </row>
  </sheetData>
  <hyperlinks>
    <hyperlink ref="B23" location="Index!A1" display="Back to Index"/>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O35"/>
  <sheetViews>
    <sheetView workbookViewId="0"/>
  </sheetViews>
  <sheetFormatPr defaultRowHeight="15"/>
  <cols>
    <col min="1" max="1" width="4.28515625" style="43" customWidth="1"/>
    <col min="2" max="2" width="28.5703125" style="43" customWidth="1"/>
    <col min="3" max="14" width="12.140625" style="43" customWidth="1"/>
    <col min="15" max="15" width="17.28515625" style="43" customWidth="1"/>
    <col min="16" max="16384" width="9.140625" style="43"/>
  </cols>
  <sheetData>
    <row r="1" spans="2:15">
      <c r="B1" s="127"/>
      <c r="H1" s="599"/>
    </row>
    <row r="2" spans="2:15">
      <c r="B2" s="1" t="s">
        <v>261</v>
      </c>
    </row>
    <row r="4" spans="2:15">
      <c r="C4" s="706" t="s">
        <v>146</v>
      </c>
      <c r="D4" s="707"/>
      <c r="E4" s="707" t="s">
        <v>75</v>
      </c>
      <c r="F4" s="707"/>
      <c r="G4" s="707" t="s">
        <v>76</v>
      </c>
      <c r="H4" s="707"/>
      <c r="I4" s="707" t="s">
        <v>77</v>
      </c>
      <c r="J4" s="707"/>
      <c r="K4" s="707" t="s">
        <v>78</v>
      </c>
      <c r="L4" s="707"/>
      <c r="M4" s="707" t="s">
        <v>129</v>
      </c>
      <c r="N4" s="707"/>
      <c r="O4" s="701" t="s">
        <v>41</v>
      </c>
    </row>
    <row r="5" spans="2:15" ht="15" customHeight="1" thickBot="1">
      <c r="B5" s="3" t="s">
        <v>3</v>
      </c>
      <c r="C5" s="4" t="s">
        <v>4</v>
      </c>
      <c r="D5" s="259" t="s">
        <v>5</v>
      </c>
      <c r="E5" s="256" t="s">
        <v>4</v>
      </c>
      <c r="F5" s="259" t="s">
        <v>5</v>
      </c>
      <c r="G5" s="256" t="s">
        <v>4</v>
      </c>
      <c r="H5" s="259" t="s">
        <v>5</v>
      </c>
      <c r="I5" s="256" t="s">
        <v>4</v>
      </c>
      <c r="J5" s="259" t="s">
        <v>5</v>
      </c>
      <c r="K5" s="256" t="s">
        <v>4</v>
      </c>
      <c r="L5" s="259" t="s">
        <v>5</v>
      </c>
      <c r="M5" s="256" t="s">
        <v>4</v>
      </c>
      <c r="N5" s="259" t="s">
        <v>5</v>
      </c>
      <c r="O5" s="705"/>
    </row>
    <row r="6" spans="2:15">
      <c r="B6" s="8" t="s">
        <v>6</v>
      </c>
      <c r="C6" s="9">
        <v>3365</v>
      </c>
      <c r="D6" s="141">
        <v>5.8348216608000554</v>
      </c>
      <c r="E6" s="120">
        <v>20068</v>
      </c>
      <c r="F6" s="141">
        <v>34.797385167588565</v>
      </c>
      <c r="G6" s="120">
        <v>23118</v>
      </c>
      <c r="H6" s="141">
        <v>40.086005097882818</v>
      </c>
      <c r="I6" s="120">
        <v>9493</v>
      </c>
      <c r="J6" s="141">
        <v>16.460612786322415</v>
      </c>
      <c r="K6" s="120">
        <v>1443</v>
      </c>
      <c r="L6" s="141">
        <v>2.502124117840856</v>
      </c>
      <c r="M6" s="120">
        <v>184</v>
      </c>
      <c r="N6" s="141">
        <v>0.31905116956529278</v>
      </c>
      <c r="O6" s="120">
        <v>57671</v>
      </c>
    </row>
    <row r="7" spans="2:15">
      <c r="B7" s="14" t="s">
        <v>42</v>
      </c>
      <c r="C7" s="15">
        <v>2770</v>
      </c>
      <c r="D7" s="18">
        <v>5.6265361256119109</v>
      </c>
      <c r="E7" s="121">
        <v>17056</v>
      </c>
      <c r="F7" s="18">
        <v>34.64483760232374</v>
      </c>
      <c r="G7" s="121">
        <v>20011</v>
      </c>
      <c r="H7" s="18">
        <v>40.647153216469299</v>
      </c>
      <c r="I7" s="121">
        <v>8174</v>
      </c>
      <c r="J7" s="18">
        <v>16.603359671751537</v>
      </c>
      <c r="K7" s="121">
        <v>1124</v>
      </c>
      <c r="L7" s="18">
        <v>2.2831142979017285</v>
      </c>
      <c r="M7" s="121">
        <v>96</v>
      </c>
      <c r="N7" s="18">
        <v>0.19499908594178467</v>
      </c>
      <c r="O7" s="121">
        <v>49231</v>
      </c>
    </row>
    <row r="8" spans="2:15">
      <c r="B8" s="14" t="s">
        <v>8</v>
      </c>
      <c r="C8" s="15">
        <v>72</v>
      </c>
      <c r="D8" s="18">
        <v>3.5450516986706058</v>
      </c>
      <c r="E8" s="121">
        <v>635</v>
      </c>
      <c r="F8" s="18">
        <v>31.265386509108811</v>
      </c>
      <c r="G8" s="121">
        <v>851</v>
      </c>
      <c r="H8" s="18">
        <v>41.90054160512063</v>
      </c>
      <c r="I8" s="121">
        <v>373</v>
      </c>
      <c r="J8" s="18">
        <v>18.365337272279668</v>
      </c>
      <c r="K8" s="121">
        <v>87</v>
      </c>
      <c r="L8" s="18">
        <v>4.2836041358936487</v>
      </c>
      <c r="M8" s="121">
        <v>13</v>
      </c>
      <c r="N8" s="18">
        <v>0.64007877892663712</v>
      </c>
      <c r="O8" s="121">
        <v>2031</v>
      </c>
    </row>
    <row r="9" spans="2:15">
      <c r="B9" s="14" t="s">
        <v>9</v>
      </c>
      <c r="C9" s="15">
        <v>181</v>
      </c>
      <c r="D9" s="18">
        <v>7.2866344605475044</v>
      </c>
      <c r="E9" s="121">
        <v>1056</v>
      </c>
      <c r="F9" s="18">
        <v>42.512077294685987</v>
      </c>
      <c r="G9" s="121">
        <v>927</v>
      </c>
      <c r="H9" s="18">
        <v>37.318840579710141</v>
      </c>
      <c r="I9" s="121">
        <v>277</v>
      </c>
      <c r="J9" s="18">
        <v>11.151368760064411</v>
      </c>
      <c r="K9" s="121">
        <v>37</v>
      </c>
      <c r="L9" s="18">
        <v>1.4895330112721417</v>
      </c>
      <c r="M9" s="121">
        <v>6</v>
      </c>
      <c r="N9" s="18">
        <v>0.24154589371980675</v>
      </c>
      <c r="O9" s="121">
        <v>2484</v>
      </c>
    </row>
    <row r="10" spans="2:15">
      <c r="B10" s="20" t="s">
        <v>43</v>
      </c>
      <c r="C10" s="21">
        <v>342</v>
      </c>
      <c r="D10" s="24">
        <v>8.7133757961783438</v>
      </c>
      <c r="E10" s="122">
        <v>1321</v>
      </c>
      <c r="F10" s="24">
        <v>33.65605095541401</v>
      </c>
      <c r="G10" s="122">
        <v>1329</v>
      </c>
      <c r="H10" s="24">
        <v>33.859872611464972</v>
      </c>
      <c r="I10" s="122">
        <v>669</v>
      </c>
      <c r="J10" s="24">
        <v>17.044585987261147</v>
      </c>
      <c r="K10" s="122">
        <v>195</v>
      </c>
      <c r="L10" s="24">
        <v>4.9681528662420389</v>
      </c>
      <c r="M10" s="122">
        <v>69</v>
      </c>
      <c r="N10" s="24">
        <v>1.7579617834394905</v>
      </c>
      <c r="O10" s="122">
        <v>3925</v>
      </c>
    </row>
    <row r="11" spans="2:15">
      <c r="B11" s="26" t="s">
        <v>10</v>
      </c>
      <c r="C11" s="27">
        <v>17852</v>
      </c>
      <c r="D11" s="30">
        <v>60.824531516183988</v>
      </c>
      <c r="E11" s="123">
        <v>7054</v>
      </c>
      <c r="F11" s="30">
        <v>24.034071550255536</v>
      </c>
      <c r="G11" s="123">
        <v>3024</v>
      </c>
      <c r="H11" s="30">
        <v>10.303236797274277</v>
      </c>
      <c r="I11" s="123">
        <v>1186</v>
      </c>
      <c r="J11" s="30">
        <v>4.040885860306644</v>
      </c>
      <c r="K11" s="123">
        <v>212</v>
      </c>
      <c r="L11" s="30">
        <v>0.7223168654173765</v>
      </c>
      <c r="M11" s="123">
        <v>22</v>
      </c>
      <c r="N11" s="30">
        <v>7.4957410562180582E-2</v>
      </c>
      <c r="O11" s="123">
        <v>29350</v>
      </c>
    </row>
    <row r="12" spans="2:15">
      <c r="B12" s="8" t="s">
        <v>11</v>
      </c>
      <c r="C12" s="32">
        <v>3390</v>
      </c>
      <c r="D12" s="12">
        <v>18.824966681474901</v>
      </c>
      <c r="E12" s="124">
        <v>8226</v>
      </c>
      <c r="F12" s="12">
        <v>45.679697912039089</v>
      </c>
      <c r="G12" s="124">
        <v>4476</v>
      </c>
      <c r="H12" s="12">
        <v>24.855619724566861</v>
      </c>
      <c r="I12" s="124">
        <v>1631</v>
      </c>
      <c r="J12" s="12">
        <v>9.0570857396712565</v>
      </c>
      <c r="K12" s="124">
        <v>264</v>
      </c>
      <c r="L12" s="12">
        <v>1.4660151043980452</v>
      </c>
      <c r="M12" s="124">
        <v>21</v>
      </c>
      <c r="N12" s="12">
        <v>0.11661483784984451</v>
      </c>
      <c r="O12" s="124">
        <v>18008</v>
      </c>
    </row>
    <row r="13" spans="2:15">
      <c r="B13" s="14" t="s">
        <v>12</v>
      </c>
      <c r="C13" s="15">
        <v>2812</v>
      </c>
      <c r="D13" s="18">
        <v>22.557356008342691</v>
      </c>
      <c r="E13" s="121">
        <v>6099</v>
      </c>
      <c r="F13" s="18">
        <v>48.925076207283816</v>
      </c>
      <c r="G13" s="121">
        <v>2660</v>
      </c>
      <c r="H13" s="18">
        <v>21.338039467351194</v>
      </c>
      <c r="I13" s="121">
        <v>772</v>
      </c>
      <c r="J13" s="18">
        <v>6.1928445371410232</v>
      </c>
      <c r="K13" s="121">
        <v>116</v>
      </c>
      <c r="L13" s="18">
        <v>0.9305310444408792</v>
      </c>
      <c r="M13" s="121">
        <v>7</v>
      </c>
      <c r="N13" s="18">
        <v>5.6152735440397887E-2</v>
      </c>
      <c r="O13" s="121">
        <v>12466</v>
      </c>
    </row>
    <row r="14" spans="2:15">
      <c r="B14" s="20" t="s">
        <v>13</v>
      </c>
      <c r="C14" s="21">
        <v>578</v>
      </c>
      <c r="D14" s="24">
        <v>10.429447852760736</v>
      </c>
      <c r="E14" s="122">
        <v>2127</v>
      </c>
      <c r="F14" s="24">
        <v>38.379646337062432</v>
      </c>
      <c r="G14" s="122">
        <v>1816</v>
      </c>
      <c r="H14" s="24">
        <v>32.767953807289786</v>
      </c>
      <c r="I14" s="122">
        <v>859</v>
      </c>
      <c r="J14" s="24">
        <v>15.499819559725731</v>
      </c>
      <c r="K14" s="122">
        <v>148</v>
      </c>
      <c r="L14" s="24">
        <v>2.6705160591844099</v>
      </c>
      <c r="M14" s="122">
        <v>14</v>
      </c>
      <c r="N14" s="24">
        <v>0.25261638397690367</v>
      </c>
      <c r="O14" s="122">
        <v>5542</v>
      </c>
    </row>
    <row r="15" spans="2:15">
      <c r="B15" s="8" t="s">
        <v>14</v>
      </c>
      <c r="C15" s="32">
        <v>957</v>
      </c>
      <c r="D15" s="12">
        <v>23.427172582619338</v>
      </c>
      <c r="E15" s="124">
        <v>1366</v>
      </c>
      <c r="F15" s="12">
        <v>33.439412484700121</v>
      </c>
      <c r="G15" s="124">
        <v>1141</v>
      </c>
      <c r="H15" s="12">
        <v>27.931456548347612</v>
      </c>
      <c r="I15" s="124">
        <v>539</v>
      </c>
      <c r="J15" s="12">
        <v>13.194614443084454</v>
      </c>
      <c r="K15" s="124">
        <v>77</v>
      </c>
      <c r="L15" s="12">
        <v>1.8849449204406363</v>
      </c>
      <c r="M15" s="124">
        <v>5</v>
      </c>
      <c r="N15" s="12">
        <v>0.12239902080783352</v>
      </c>
      <c r="O15" s="124">
        <v>4085</v>
      </c>
    </row>
    <row r="16" spans="2:15">
      <c r="B16" s="14" t="s">
        <v>15</v>
      </c>
      <c r="C16" s="15">
        <v>268</v>
      </c>
      <c r="D16" s="18">
        <v>10.276073619631902</v>
      </c>
      <c r="E16" s="121">
        <v>937</v>
      </c>
      <c r="F16" s="18">
        <v>35.927914110429448</v>
      </c>
      <c r="G16" s="121">
        <v>910</v>
      </c>
      <c r="H16" s="18">
        <v>34.892638036809814</v>
      </c>
      <c r="I16" s="121">
        <v>422</v>
      </c>
      <c r="J16" s="18">
        <v>16.180981595092025</v>
      </c>
      <c r="K16" s="121">
        <v>66</v>
      </c>
      <c r="L16" s="18">
        <v>2.5306748466257667</v>
      </c>
      <c r="M16" s="121">
        <v>5</v>
      </c>
      <c r="N16" s="18">
        <v>0.19171779141104295</v>
      </c>
      <c r="O16" s="121">
        <v>2608</v>
      </c>
    </row>
    <row r="17" spans="2:15">
      <c r="B17" s="14" t="s">
        <v>16</v>
      </c>
      <c r="C17" s="15">
        <v>16</v>
      </c>
      <c r="D17" s="18">
        <v>7.2727272727272725</v>
      </c>
      <c r="E17" s="121">
        <v>82</v>
      </c>
      <c r="F17" s="18">
        <v>37.272727272727273</v>
      </c>
      <c r="G17" s="121">
        <v>69</v>
      </c>
      <c r="H17" s="18">
        <v>31.363636363636367</v>
      </c>
      <c r="I17" s="121">
        <v>47</v>
      </c>
      <c r="J17" s="18">
        <v>21.363636363636363</v>
      </c>
      <c r="K17" s="121">
        <v>6</v>
      </c>
      <c r="L17" s="18">
        <v>2.7272727272727271</v>
      </c>
      <c r="M17" s="121">
        <v>0</v>
      </c>
      <c r="N17" s="18">
        <v>0</v>
      </c>
      <c r="O17" s="121">
        <v>220</v>
      </c>
    </row>
    <row r="18" spans="2:15">
      <c r="B18" s="14" t="s">
        <v>17</v>
      </c>
      <c r="C18" s="15">
        <v>455</v>
      </c>
      <c r="D18" s="18">
        <v>75.959933222036724</v>
      </c>
      <c r="E18" s="121">
        <v>91</v>
      </c>
      <c r="F18" s="18">
        <v>15.191986644407345</v>
      </c>
      <c r="G18" s="121">
        <v>37</v>
      </c>
      <c r="H18" s="18">
        <v>6.1769616026711187</v>
      </c>
      <c r="I18" s="121">
        <v>15</v>
      </c>
      <c r="J18" s="18">
        <v>2.5041736227045077</v>
      </c>
      <c r="K18" s="121">
        <v>1</v>
      </c>
      <c r="L18" s="18">
        <v>0.1669449081803005</v>
      </c>
      <c r="M18" s="121">
        <v>0</v>
      </c>
      <c r="N18" s="18">
        <v>0</v>
      </c>
      <c r="O18" s="121">
        <v>599</v>
      </c>
    </row>
    <row r="19" spans="2:15">
      <c r="B19" s="14" t="s">
        <v>18</v>
      </c>
      <c r="C19" s="15">
        <v>108</v>
      </c>
      <c r="D19" s="18">
        <v>29.347826086956523</v>
      </c>
      <c r="E19" s="121">
        <v>158</v>
      </c>
      <c r="F19" s="18">
        <v>42.934782608695656</v>
      </c>
      <c r="G19" s="121">
        <v>75</v>
      </c>
      <c r="H19" s="18">
        <v>20.380434782608695</v>
      </c>
      <c r="I19" s="121">
        <v>26</v>
      </c>
      <c r="J19" s="18">
        <v>7.0652173913043477</v>
      </c>
      <c r="K19" s="121">
        <v>1</v>
      </c>
      <c r="L19" s="18">
        <v>0.27173913043478259</v>
      </c>
      <c r="M19" s="121">
        <v>0</v>
      </c>
      <c r="N19" s="18">
        <v>0</v>
      </c>
      <c r="O19" s="121">
        <v>368</v>
      </c>
    </row>
    <row r="20" spans="2:15">
      <c r="B20" s="20" t="s">
        <v>19</v>
      </c>
      <c r="C20" s="21">
        <v>110</v>
      </c>
      <c r="D20" s="24">
        <v>37.931034482758619</v>
      </c>
      <c r="E20" s="122">
        <v>98</v>
      </c>
      <c r="F20" s="24">
        <v>33.793103448275865</v>
      </c>
      <c r="G20" s="122">
        <v>50</v>
      </c>
      <c r="H20" s="24">
        <v>17.241379310344829</v>
      </c>
      <c r="I20" s="122">
        <v>29</v>
      </c>
      <c r="J20" s="24">
        <v>10</v>
      </c>
      <c r="K20" s="122">
        <v>3</v>
      </c>
      <c r="L20" s="24">
        <v>1.0344827586206897</v>
      </c>
      <c r="M20" s="122">
        <v>0</v>
      </c>
      <c r="N20" s="24">
        <v>0</v>
      </c>
      <c r="O20" s="122">
        <v>290</v>
      </c>
    </row>
    <row r="21" spans="2:15">
      <c r="B21" s="8" t="s">
        <v>20</v>
      </c>
      <c r="C21" s="32">
        <v>506</v>
      </c>
      <c r="D21" s="12">
        <v>16.855429713524316</v>
      </c>
      <c r="E21" s="124">
        <v>1008</v>
      </c>
      <c r="F21" s="12">
        <v>33.577614923384409</v>
      </c>
      <c r="G21" s="124">
        <v>843</v>
      </c>
      <c r="H21" s="12">
        <v>28.081279147235179</v>
      </c>
      <c r="I21" s="124">
        <v>354</v>
      </c>
      <c r="J21" s="12">
        <v>11.792138574283811</v>
      </c>
      <c r="K21" s="124">
        <v>151</v>
      </c>
      <c r="L21" s="12">
        <v>5.0299800133244501</v>
      </c>
      <c r="M21" s="124">
        <v>140</v>
      </c>
      <c r="N21" s="12">
        <v>4.6635576282478342</v>
      </c>
      <c r="O21" s="124">
        <v>3002</v>
      </c>
    </row>
    <row r="22" spans="2:15">
      <c r="B22" s="14" t="s">
        <v>21</v>
      </c>
      <c r="C22" s="15">
        <v>479</v>
      </c>
      <c r="D22" s="18">
        <v>17.174614557188956</v>
      </c>
      <c r="E22" s="121">
        <v>932</v>
      </c>
      <c r="F22" s="18">
        <v>33.416995338831121</v>
      </c>
      <c r="G22" s="121">
        <v>793</v>
      </c>
      <c r="H22" s="18">
        <v>28.433130154177121</v>
      </c>
      <c r="I22" s="121">
        <v>322</v>
      </c>
      <c r="J22" s="18">
        <v>11.545356758694874</v>
      </c>
      <c r="K22" s="121">
        <v>133</v>
      </c>
      <c r="L22" s="18">
        <v>4.7687343133739697</v>
      </c>
      <c r="M22" s="121">
        <v>130</v>
      </c>
      <c r="N22" s="18">
        <v>4.6611688777339548</v>
      </c>
      <c r="O22" s="121">
        <v>2789</v>
      </c>
    </row>
    <row r="23" spans="2:15">
      <c r="B23" s="14" t="s">
        <v>22</v>
      </c>
      <c r="C23" s="15">
        <v>9</v>
      </c>
      <c r="D23" s="18">
        <v>8.2568807339449553</v>
      </c>
      <c r="E23" s="121">
        <v>54</v>
      </c>
      <c r="F23" s="18">
        <v>49.541284403669728</v>
      </c>
      <c r="G23" s="121">
        <v>34</v>
      </c>
      <c r="H23" s="18">
        <v>31.192660550458719</v>
      </c>
      <c r="I23" s="121">
        <v>12</v>
      </c>
      <c r="J23" s="18">
        <v>11.009174311926607</v>
      </c>
      <c r="K23" s="121">
        <v>0</v>
      </c>
      <c r="L23" s="18">
        <v>0</v>
      </c>
      <c r="M23" s="121">
        <v>0</v>
      </c>
      <c r="N23" s="18">
        <v>0</v>
      </c>
      <c r="O23" s="121">
        <v>109</v>
      </c>
    </row>
    <row r="24" spans="2:15">
      <c r="B24" s="20" t="s">
        <v>23</v>
      </c>
      <c r="C24" s="21">
        <v>18</v>
      </c>
      <c r="D24" s="24">
        <v>17.307692307692307</v>
      </c>
      <c r="E24" s="122">
        <v>22</v>
      </c>
      <c r="F24" s="24">
        <v>21.153846153846153</v>
      </c>
      <c r="G24" s="122">
        <v>16</v>
      </c>
      <c r="H24" s="24">
        <v>15.384615384615385</v>
      </c>
      <c r="I24" s="122">
        <v>20</v>
      </c>
      <c r="J24" s="24">
        <v>19.230769230769234</v>
      </c>
      <c r="K24" s="122">
        <v>18</v>
      </c>
      <c r="L24" s="24">
        <v>17.307692307692307</v>
      </c>
      <c r="M24" s="122">
        <v>10</v>
      </c>
      <c r="N24" s="24">
        <v>9.6153846153846168</v>
      </c>
      <c r="O24" s="122">
        <v>104</v>
      </c>
    </row>
    <row r="25" spans="2:15">
      <c r="B25" s="8" t="s">
        <v>24</v>
      </c>
      <c r="C25" s="32">
        <v>201</v>
      </c>
      <c r="D25" s="12">
        <v>42.405063291139236</v>
      </c>
      <c r="E25" s="124">
        <v>219</v>
      </c>
      <c r="F25" s="12">
        <v>46.202531645569621</v>
      </c>
      <c r="G25" s="124">
        <v>40</v>
      </c>
      <c r="H25" s="12">
        <v>8.4388185654008439</v>
      </c>
      <c r="I25" s="124">
        <v>12</v>
      </c>
      <c r="J25" s="12">
        <v>2.5316455696202533</v>
      </c>
      <c r="K25" s="124">
        <v>2</v>
      </c>
      <c r="L25" s="12">
        <v>0.42194092827004215</v>
      </c>
      <c r="M25" s="124">
        <v>0</v>
      </c>
      <c r="N25" s="12">
        <v>0</v>
      </c>
      <c r="O25" s="124">
        <v>474</v>
      </c>
    </row>
    <row r="26" spans="2:15">
      <c r="B26" s="14" t="s">
        <v>25</v>
      </c>
      <c r="C26" s="15">
        <v>157</v>
      </c>
      <c r="D26" s="18">
        <v>40.153452685421996</v>
      </c>
      <c r="E26" s="121">
        <v>197</v>
      </c>
      <c r="F26" s="18">
        <v>50.38363171355499</v>
      </c>
      <c r="G26" s="121">
        <v>28</v>
      </c>
      <c r="H26" s="18">
        <v>7.1611253196930944</v>
      </c>
      <c r="I26" s="121">
        <v>7</v>
      </c>
      <c r="J26" s="18">
        <v>1.7902813299232736</v>
      </c>
      <c r="K26" s="121">
        <v>2</v>
      </c>
      <c r="L26" s="18">
        <v>0.51150895140664965</v>
      </c>
      <c r="M26" s="121">
        <v>0</v>
      </c>
      <c r="N26" s="18">
        <v>0</v>
      </c>
      <c r="O26" s="121">
        <v>391</v>
      </c>
    </row>
    <row r="27" spans="2:15">
      <c r="B27" s="20" t="s">
        <v>26</v>
      </c>
      <c r="C27" s="21">
        <v>44</v>
      </c>
      <c r="D27" s="24">
        <v>53.01204819277109</v>
      </c>
      <c r="E27" s="122">
        <v>22</v>
      </c>
      <c r="F27" s="24">
        <v>26.506024096385545</v>
      </c>
      <c r="G27" s="122">
        <v>12</v>
      </c>
      <c r="H27" s="24">
        <v>14.457831325301203</v>
      </c>
      <c r="I27" s="122">
        <v>5</v>
      </c>
      <c r="J27" s="24">
        <v>6.024096385542169</v>
      </c>
      <c r="K27" s="122">
        <v>0</v>
      </c>
      <c r="L27" s="24">
        <v>0</v>
      </c>
      <c r="M27" s="122">
        <v>0</v>
      </c>
      <c r="N27" s="24">
        <v>0</v>
      </c>
      <c r="O27" s="122">
        <v>83</v>
      </c>
    </row>
    <row r="28" spans="2:15">
      <c r="B28" s="26" t="s">
        <v>27</v>
      </c>
      <c r="C28" s="27">
        <v>159</v>
      </c>
      <c r="D28" s="30">
        <v>63.34661354581673</v>
      </c>
      <c r="E28" s="123">
        <v>34</v>
      </c>
      <c r="F28" s="30">
        <v>13.545816733067728</v>
      </c>
      <c r="G28" s="123">
        <v>34</v>
      </c>
      <c r="H28" s="30">
        <v>13.545816733067728</v>
      </c>
      <c r="I28" s="123">
        <v>21</v>
      </c>
      <c r="J28" s="30">
        <v>8.3665338645418323</v>
      </c>
      <c r="K28" s="123">
        <v>1</v>
      </c>
      <c r="L28" s="30">
        <v>0.39840637450199201</v>
      </c>
      <c r="M28" s="123">
        <v>2</v>
      </c>
      <c r="N28" s="30">
        <v>0.79681274900398402</v>
      </c>
      <c r="O28" s="123">
        <v>251</v>
      </c>
    </row>
    <row r="29" spans="2:15">
      <c r="B29" s="20" t="s">
        <v>28</v>
      </c>
      <c r="C29" s="21">
        <v>1182</v>
      </c>
      <c r="D29" s="24">
        <v>33.399265329189035</v>
      </c>
      <c r="E29" s="122">
        <v>1234</v>
      </c>
      <c r="F29" s="24">
        <v>34.868606951116135</v>
      </c>
      <c r="G29" s="122">
        <v>652</v>
      </c>
      <c r="H29" s="24">
        <v>18.423283413393616</v>
      </c>
      <c r="I29" s="122">
        <v>314</v>
      </c>
      <c r="J29" s="24">
        <v>8.872562870867478</v>
      </c>
      <c r="K29" s="122">
        <v>104</v>
      </c>
      <c r="L29" s="24">
        <v>2.9386832438541961</v>
      </c>
      <c r="M29" s="122">
        <v>53</v>
      </c>
      <c r="N29" s="24">
        <v>1.4975981915795422</v>
      </c>
      <c r="O29" s="122">
        <v>3539</v>
      </c>
    </row>
    <row r="30" spans="2:15">
      <c r="B30" s="34" t="s">
        <v>30</v>
      </c>
      <c r="C30" s="35">
        <v>554</v>
      </c>
      <c r="D30" s="258" t="s">
        <v>31</v>
      </c>
      <c r="E30" s="125">
        <v>1065</v>
      </c>
      <c r="F30" s="258" t="s">
        <v>31</v>
      </c>
      <c r="G30" s="125">
        <v>1221</v>
      </c>
      <c r="H30" s="253" t="s">
        <v>31</v>
      </c>
      <c r="I30" s="125">
        <v>601</v>
      </c>
      <c r="J30" s="253" t="s">
        <v>31</v>
      </c>
      <c r="K30" s="125">
        <v>128</v>
      </c>
      <c r="L30" s="253" t="s">
        <v>31</v>
      </c>
      <c r="M30" s="125">
        <v>22</v>
      </c>
      <c r="N30" s="37" t="s">
        <v>31</v>
      </c>
      <c r="O30" s="125">
        <v>3591</v>
      </c>
    </row>
    <row r="31" spans="2:15">
      <c r="B31" s="8" t="s">
        <v>32</v>
      </c>
      <c r="C31" s="255">
        <v>28166</v>
      </c>
      <c r="D31" s="254" t="s">
        <v>31</v>
      </c>
      <c r="E31" s="126">
        <v>40274</v>
      </c>
      <c r="F31" s="254" t="s">
        <v>31</v>
      </c>
      <c r="G31" s="126">
        <v>34549</v>
      </c>
      <c r="H31" s="254" t="s">
        <v>31</v>
      </c>
      <c r="I31" s="126">
        <v>14151</v>
      </c>
      <c r="J31" s="254" t="s">
        <v>31</v>
      </c>
      <c r="K31" s="126">
        <v>2382</v>
      </c>
      <c r="L31" s="254" t="s">
        <v>31</v>
      </c>
      <c r="M31" s="126">
        <v>449</v>
      </c>
      <c r="N31" s="257" t="s">
        <v>31</v>
      </c>
      <c r="O31" s="126">
        <v>119971</v>
      </c>
    </row>
    <row r="33" spans="2:2">
      <c r="B33" s="604" t="s">
        <v>117</v>
      </c>
    </row>
    <row r="35" spans="2:2">
      <c r="B35" s="604" t="s">
        <v>308</v>
      </c>
    </row>
  </sheetData>
  <mergeCells count="7">
    <mergeCell ref="O4:O5"/>
    <mergeCell ref="C4:D4"/>
    <mergeCell ref="E4:F4"/>
    <mergeCell ref="G4:H4"/>
    <mergeCell ref="I4:J4"/>
    <mergeCell ref="K4:L4"/>
    <mergeCell ref="M4:N4"/>
  </mergeCells>
  <hyperlinks>
    <hyperlink ref="B35" location="Index!A1" display="Back to Index"/>
    <hyperlink ref="B33" location="'Treatment notes'!A1" display="Note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33"/>
  <sheetViews>
    <sheetView workbookViewId="0"/>
  </sheetViews>
  <sheetFormatPr defaultRowHeight="15"/>
  <cols>
    <col min="1" max="1" width="4.28515625" style="43" customWidth="1"/>
    <col min="2" max="2" width="28.5703125" style="43" customWidth="1"/>
    <col min="3" max="12" width="9.140625" style="43"/>
    <col min="13" max="15" width="10.5703125" style="43" customWidth="1"/>
    <col min="16" max="16384" width="9.140625" style="43"/>
  </cols>
  <sheetData>
    <row r="1" spans="2:15">
      <c r="H1" s="599"/>
    </row>
    <row r="2" spans="2:15">
      <c r="B2" s="1" t="s">
        <v>414</v>
      </c>
    </row>
    <row r="4" spans="2:15" ht="15" customHeight="1">
      <c r="B4" s="2" t="s">
        <v>3</v>
      </c>
      <c r="C4" s="699" t="s">
        <v>51</v>
      </c>
      <c r="D4" s="700"/>
      <c r="E4" s="701" t="s">
        <v>50</v>
      </c>
      <c r="F4" s="700"/>
      <c r="G4" s="710" t="s">
        <v>52</v>
      </c>
      <c r="H4" s="700"/>
      <c r="I4" s="701" t="s">
        <v>54</v>
      </c>
      <c r="J4" s="700"/>
      <c r="K4" s="710" t="s">
        <v>53</v>
      </c>
      <c r="L4" s="701"/>
      <c r="M4" s="708" t="s">
        <v>29</v>
      </c>
      <c r="N4" s="710" t="s">
        <v>55</v>
      </c>
      <c r="O4" s="708" t="s">
        <v>32</v>
      </c>
    </row>
    <row r="5" spans="2:15" ht="15.75" thickBot="1">
      <c r="B5" s="3"/>
      <c r="C5" s="4" t="s">
        <v>4</v>
      </c>
      <c r="D5" s="5" t="s">
        <v>5</v>
      </c>
      <c r="E5" s="6" t="s">
        <v>4</v>
      </c>
      <c r="F5" s="5" t="s">
        <v>5</v>
      </c>
      <c r="G5" s="119" t="s">
        <v>4</v>
      </c>
      <c r="H5" s="138" t="s">
        <v>5</v>
      </c>
      <c r="I5" s="6" t="s">
        <v>4</v>
      </c>
      <c r="J5" s="5" t="s">
        <v>5</v>
      </c>
      <c r="K5" s="147" t="s">
        <v>4</v>
      </c>
      <c r="L5" s="148" t="s">
        <v>5</v>
      </c>
      <c r="M5" s="709"/>
      <c r="N5" s="711"/>
      <c r="O5" s="709"/>
    </row>
    <row r="6" spans="2:15">
      <c r="B6" s="8" t="s">
        <v>6</v>
      </c>
      <c r="C6" s="9">
        <v>12428</v>
      </c>
      <c r="D6" s="140">
        <v>31.070776769419233</v>
      </c>
      <c r="E6" s="120">
        <v>21475</v>
      </c>
      <c r="F6" s="140">
        <v>53.688842221055523</v>
      </c>
      <c r="G6" s="11">
        <v>5106</v>
      </c>
      <c r="H6" s="141">
        <v>12.765319132978325</v>
      </c>
      <c r="I6" s="120">
        <v>825</v>
      </c>
      <c r="J6" s="142">
        <v>2.062551563789095</v>
      </c>
      <c r="K6" s="33">
        <v>165</v>
      </c>
      <c r="L6" s="13">
        <v>0.41251031275781891</v>
      </c>
      <c r="M6" s="124">
        <v>39999</v>
      </c>
      <c r="N6" s="124">
        <v>17674</v>
      </c>
      <c r="O6" s="124">
        <v>57673</v>
      </c>
    </row>
    <row r="7" spans="2:15">
      <c r="B7" s="14" t="s">
        <v>42</v>
      </c>
      <c r="C7" s="15">
        <v>12259</v>
      </c>
      <c r="D7" s="16">
        <v>35.852367443628815</v>
      </c>
      <c r="E7" s="121">
        <v>21151</v>
      </c>
      <c r="F7" s="16">
        <v>61.857690170502735</v>
      </c>
      <c r="G7" s="17">
        <v>419</v>
      </c>
      <c r="H7" s="18">
        <v>1.2253970110841399</v>
      </c>
      <c r="I7" s="121">
        <v>265</v>
      </c>
      <c r="J7" s="143">
        <v>0.77501242944462323</v>
      </c>
      <c r="K7" s="17">
        <v>99</v>
      </c>
      <c r="L7" s="19">
        <v>0.28953294533968943</v>
      </c>
      <c r="M7" s="121">
        <v>34193</v>
      </c>
      <c r="N7" s="121">
        <v>15039</v>
      </c>
      <c r="O7" s="121">
        <v>49232</v>
      </c>
    </row>
    <row r="8" spans="2:15">
      <c r="B8" s="14" t="s">
        <v>8</v>
      </c>
      <c r="C8" s="15">
        <v>22</v>
      </c>
      <c r="D8" s="16">
        <v>1.7756255044390639</v>
      </c>
      <c r="E8" s="121">
        <v>30</v>
      </c>
      <c r="F8" s="16">
        <v>2.4213075060532687</v>
      </c>
      <c r="G8" s="17">
        <v>1171</v>
      </c>
      <c r="H8" s="18">
        <v>94.511702986279261</v>
      </c>
      <c r="I8" s="121">
        <v>11</v>
      </c>
      <c r="J8" s="143">
        <v>0.88781275221953193</v>
      </c>
      <c r="K8" s="17">
        <v>5</v>
      </c>
      <c r="L8" s="19">
        <v>0.40355125100887806</v>
      </c>
      <c r="M8" s="121">
        <v>1239</v>
      </c>
      <c r="N8" s="121">
        <v>792</v>
      </c>
      <c r="O8" s="121">
        <v>2031</v>
      </c>
    </row>
    <row r="9" spans="2:15">
      <c r="B9" s="14" t="s">
        <v>9</v>
      </c>
      <c r="C9" s="15">
        <v>26</v>
      </c>
      <c r="D9" s="16">
        <v>1.8936635105608157</v>
      </c>
      <c r="E9" s="121">
        <v>25</v>
      </c>
      <c r="F9" s="16">
        <v>1.8208302986161691</v>
      </c>
      <c r="G9" s="17">
        <v>796</v>
      </c>
      <c r="H9" s="18">
        <v>57.975236707938812</v>
      </c>
      <c r="I9" s="121">
        <v>504</v>
      </c>
      <c r="J9" s="143">
        <v>36.707938820101965</v>
      </c>
      <c r="K9" s="17">
        <v>22</v>
      </c>
      <c r="L9" s="19">
        <v>1.6023306627822289</v>
      </c>
      <c r="M9" s="121">
        <v>1373</v>
      </c>
      <c r="N9" s="121">
        <v>1111</v>
      </c>
      <c r="O9" s="121">
        <v>2484</v>
      </c>
    </row>
    <row r="10" spans="2:15">
      <c r="B10" s="20" t="s">
        <v>43</v>
      </c>
      <c r="C10" s="21">
        <v>121</v>
      </c>
      <c r="D10" s="22">
        <v>3.788353162179086</v>
      </c>
      <c r="E10" s="122">
        <v>269</v>
      </c>
      <c r="F10" s="22">
        <v>8.4220413274890422</v>
      </c>
      <c r="G10" s="23">
        <v>2720</v>
      </c>
      <c r="H10" s="24">
        <v>85.159674389480273</v>
      </c>
      <c r="I10" s="122">
        <v>45</v>
      </c>
      <c r="J10" s="144">
        <v>1.4088916718847839</v>
      </c>
      <c r="K10" s="23">
        <v>39</v>
      </c>
      <c r="L10" s="25">
        <v>1.2210394489668128</v>
      </c>
      <c r="M10" s="122">
        <v>3194</v>
      </c>
      <c r="N10" s="122">
        <v>732</v>
      </c>
      <c r="O10" s="122">
        <v>3926</v>
      </c>
    </row>
    <row r="11" spans="2:15">
      <c r="B11" s="26" t="s">
        <v>10</v>
      </c>
      <c r="C11" s="27">
        <v>6</v>
      </c>
      <c r="D11" s="28">
        <v>2.7598896044158234E-2</v>
      </c>
      <c r="E11" s="123">
        <v>21105</v>
      </c>
      <c r="F11" s="28">
        <v>97.079116835326587</v>
      </c>
      <c r="G11" s="29">
        <v>495</v>
      </c>
      <c r="H11" s="30">
        <v>2.2769089236430542</v>
      </c>
      <c r="I11" s="123">
        <v>74</v>
      </c>
      <c r="J11" s="145">
        <v>0.34038638454461823</v>
      </c>
      <c r="K11" s="29">
        <v>60</v>
      </c>
      <c r="L11" s="31">
        <v>0.27598896044158233</v>
      </c>
      <c r="M11" s="123">
        <v>21740</v>
      </c>
      <c r="N11" s="123">
        <v>7610</v>
      </c>
      <c r="O11" s="123">
        <v>29350</v>
      </c>
    </row>
    <row r="12" spans="2:15">
      <c r="B12" s="8" t="s">
        <v>11</v>
      </c>
      <c r="C12" s="32">
        <v>174</v>
      </c>
      <c r="D12" s="10">
        <v>1.4394440767703509</v>
      </c>
      <c r="E12" s="124">
        <v>3005</v>
      </c>
      <c r="F12" s="10">
        <v>24.859364659166115</v>
      </c>
      <c r="G12" s="33">
        <v>277</v>
      </c>
      <c r="H12" s="12">
        <v>2.2915287888815352</v>
      </c>
      <c r="I12" s="124">
        <v>8572</v>
      </c>
      <c r="J12" s="146">
        <v>70.913302448709459</v>
      </c>
      <c r="K12" s="33">
        <v>60</v>
      </c>
      <c r="L12" s="13">
        <v>0.4963600264725348</v>
      </c>
      <c r="M12" s="124">
        <v>12088</v>
      </c>
      <c r="N12" s="124">
        <v>5920</v>
      </c>
      <c r="O12" s="124">
        <v>18008</v>
      </c>
    </row>
    <row r="13" spans="2:15">
      <c r="B13" s="14" t="s">
        <v>12</v>
      </c>
      <c r="C13" s="15">
        <v>68</v>
      </c>
      <c r="D13" s="16">
        <v>0.75246210025450921</v>
      </c>
      <c r="E13" s="121">
        <v>384</v>
      </c>
      <c r="F13" s="16">
        <v>4.2491977426136991</v>
      </c>
      <c r="G13" s="17">
        <v>220</v>
      </c>
      <c r="H13" s="18">
        <v>2.4344362067057652</v>
      </c>
      <c r="I13" s="121">
        <v>8327</v>
      </c>
      <c r="J13" s="143">
        <v>92.143410423813208</v>
      </c>
      <c r="K13" s="17">
        <v>38</v>
      </c>
      <c r="L13" s="19">
        <v>0.42049352661281403</v>
      </c>
      <c r="M13" s="121">
        <v>9037</v>
      </c>
      <c r="N13" s="121">
        <v>3429</v>
      </c>
      <c r="O13" s="121">
        <v>12466</v>
      </c>
    </row>
    <row r="14" spans="2:15">
      <c r="B14" s="20" t="s">
        <v>13</v>
      </c>
      <c r="C14" s="21">
        <v>106</v>
      </c>
      <c r="D14" s="22">
        <v>3.4742707309078988</v>
      </c>
      <c r="E14" s="122">
        <v>2621</v>
      </c>
      <c r="F14" s="22">
        <v>85.906260242543425</v>
      </c>
      <c r="G14" s="23">
        <v>57</v>
      </c>
      <c r="H14" s="24">
        <v>1.8682399213372665</v>
      </c>
      <c r="I14" s="122">
        <v>245</v>
      </c>
      <c r="J14" s="144">
        <v>8.0301540478531628</v>
      </c>
      <c r="K14" s="23">
        <v>22</v>
      </c>
      <c r="L14" s="25">
        <v>0.72107505735824318</v>
      </c>
      <c r="M14" s="122">
        <v>3051</v>
      </c>
      <c r="N14" s="122">
        <v>2491</v>
      </c>
      <c r="O14" s="122">
        <v>5542</v>
      </c>
    </row>
    <row r="15" spans="2:15">
      <c r="B15" s="8" t="s">
        <v>14</v>
      </c>
      <c r="C15" s="32">
        <v>460</v>
      </c>
      <c r="D15" s="10">
        <v>16.678752719361857</v>
      </c>
      <c r="E15" s="124">
        <v>242</v>
      </c>
      <c r="F15" s="10">
        <v>8.7744742567077587</v>
      </c>
      <c r="G15" s="33">
        <v>1508</v>
      </c>
      <c r="H15" s="12">
        <v>54.677302393038431</v>
      </c>
      <c r="I15" s="124">
        <v>514</v>
      </c>
      <c r="J15" s="146">
        <v>18.636693255982596</v>
      </c>
      <c r="K15" s="33">
        <v>34</v>
      </c>
      <c r="L15" s="13">
        <v>1.2327773749093547</v>
      </c>
      <c r="M15" s="124">
        <v>2758</v>
      </c>
      <c r="N15" s="124">
        <v>1327</v>
      </c>
      <c r="O15" s="124">
        <v>4085</v>
      </c>
    </row>
    <row r="16" spans="2:15">
      <c r="B16" s="14" t="s">
        <v>15</v>
      </c>
      <c r="C16" s="15">
        <v>268</v>
      </c>
      <c r="D16" s="16">
        <v>16.91919191919192</v>
      </c>
      <c r="E16" s="121">
        <v>44</v>
      </c>
      <c r="F16" s="16">
        <v>2.7777777777777777</v>
      </c>
      <c r="G16" s="17">
        <v>1054</v>
      </c>
      <c r="H16" s="18">
        <v>66.540404040404042</v>
      </c>
      <c r="I16" s="121">
        <v>201</v>
      </c>
      <c r="J16" s="143">
        <v>12.689393939393939</v>
      </c>
      <c r="K16" s="17">
        <v>17</v>
      </c>
      <c r="L16" s="19">
        <v>1.0732323232323231</v>
      </c>
      <c r="M16" s="121">
        <v>1584</v>
      </c>
      <c r="N16" s="121">
        <v>1024</v>
      </c>
      <c r="O16" s="121">
        <v>2608</v>
      </c>
    </row>
    <row r="17" spans="2:15">
      <c r="B17" s="14" t="s">
        <v>16</v>
      </c>
      <c r="C17" s="15">
        <v>85</v>
      </c>
      <c r="D17" s="16">
        <v>46.195652173913047</v>
      </c>
      <c r="E17" s="121">
        <v>74</v>
      </c>
      <c r="F17" s="16">
        <v>40.217391304347828</v>
      </c>
      <c r="G17" s="17">
        <v>14</v>
      </c>
      <c r="H17" s="18">
        <v>7.608695652173914</v>
      </c>
      <c r="I17" s="121">
        <v>8</v>
      </c>
      <c r="J17" s="143">
        <v>4.3478260869565215</v>
      </c>
      <c r="K17" s="17">
        <v>3</v>
      </c>
      <c r="L17" s="19">
        <v>1.6304347826086956</v>
      </c>
      <c r="M17" s="121">
        <v>184</v>
      </c>
      <c r="N17" s="121">
        <v>36</v>
      </c>
      <c r="O17" s="121">
        <v>220</v>
      </c>
    </row>
    <row r="18" spans="2:15">
      <c r="B18" s="14" t="s">
        <v>17</v>
      </c>
      <c r="C18" s="15">
        <v>5</v>
      </c>
      <c r="D18" s="16">
        <v>1.0822510822510822</v>
      </c>
      <c r="E18" s="121">
        <v>8</v>
      </c>
      <c r="F18" s="16">
        <v>1.7316017316017316</v>
      </c>
      <c r="G18" s="17">
        <v>330</v>
      </c>
      <c r="H18" s="18">
        <v>71.428571428571431</v>
      </c>
      <c r="I18" s="121">
        <v>115</v>
      </c>
      <c r="J18" s="143">
        <v>24.891774891774894</v>
      </c>
      <c r="K18" s="17">
        <v>4</v>
      </c>
      <c r="L18" s="19">
        <v>0.86580086580086579</v>
      </c>
      <c r="M18" s="121">
        <v>462</v>
      </c>
      <c r="N18" s="121">
        <v>137</v>
      </c>
      <c r="O18" s="121">
        <v>599</v>
      </c>
    </row>
    <row r="19" spans="2:15">
      <c r="B19" s="14" t="s">
        <v>18</v>
      </c>
      <c r="C19" s="15">
        <v>80</v>
      </c>
      <c r="D19" s="16">
        <v>28.368794326241137</v>
      </c>
      <c r="E19" s="121">
        <v>16</v>
      </c>
      <c r="F19" s="16">
        <v>5.6737588652482271</v>
      </c>
      <c r="G19" s="17">
        <v>41</v>
      </c>
      <c r="H19" s="18">
        <v>14.539007092198581</v>
      </c>
      <c r="I19" s="121">
        <v>142</v>
      </c>
      <c r="J19" s="143">
        <v>50.354609929078009</v>
      </c>
      <c r="K19" s="17">
        <v>3</v>
      </c>
      <c r="L19" s="19">
        <v>1.0638297872340425</v>
      </c>
      <c r="M19" s="121">
        <v>282</v>
      </c>
      <c r="N19" s="121">
        <v>86</v>
      </c>
      <c r="O19" s="121">
        <v>368</v>
      </c>
    </row>
    <row r="20" spans="2:15">
      <c r="B20" s="20" t="s">
        <v>19</v>
      </c>
      <c r="C20" s="21">
        <v>22</v>
      </c>
      <c r="D20" s="22">
        <v>8.9430894308943092</v>
      </c>
      <c r="E20" s="122">
        <v>100</v>
      </c>
      <c r="F20" s="22">
        <v>40.650406504065039</v>
      </c>
      <c r="G20" s="23">
        <v>69</v>
      </c>
      <c r="H20" s="24">
        <v>28.04878048780488</v>
      </c>
      <c r="I20" s="122">
        <v>48</v>
      </c>
      <c r="J20" s="144">
        <v>19.512195121951219</v>
      </c>
      <c r="K20" s="23">
        <v>7</v>
      </c>
      <c r="L20" s="25">
        <v>2.8455284552845526</v>
      </c>
      <c r="M20" s="122">
        <v>246</v>
      </c>
      <c r="N20" s="122">
        <v>44</v>
      </c>
      <c r="O20" s="122">
        <v>290</v>
      </c>
    </row>
    <row r="21" spans="2:15">
      <c r="B21" s="8" t="s">
        <v>20</v>
      </c>
      <c r="C21" s="32">
        <v>2</v>
      </c>
      <c r="D21" s="10">
        <v>8.6132644272179162E-2</v>
      </c>
      <c r="E21" s="124">
        <v>12</v>
      </c>
      <c r="F21" s="10">
        <v>0.516795865633075</v>
      </c>
      <c r="G21" s="33">
        <v>2287</v>
      </c>
      <c r="H21" s="12">
        <v>98.492678725236857</v>
      </c>
      <c r="I21" s="124">
        <v>16</v>
      </c>
      <c r="J21" s="146">
        <v>0.6890611541774333</v>
      </c>
      <c r="K21" s="33">
        <v>5</v>
      </c>
      <c r="L21" s="13">
        <v>0.2153316106804479</v>
      </c>
      <c r="M21" s="124">
        <v>2322</v>
      </c>
      <c r="N21" s="124">
        <v>680</v>
      </c>
      <c r="O21" s="124">
        <v>3002</v>
      </c>
    </row>
    <row r="22" spans="2:15">
      <c r="B22" s="14" t="s">
        <v>21</v>
      </c>
      <c r="C22" s="15">
        <v>1</v>
      </c>
      <c r="D22" s="10">
        <v>4.6948356807511735E-2</v>
      </c>
      <c r="E22" s="121">
        <v>7</v>
      </c>
      <c r="F22" s="10">
        <v>0.32863849765258213</v>
      </c>
      <c r="G22" s="17">
        <v>2111</v>
      </c>
      <c r="H22" s="18">
        <v>99.10798122065728</v>
      </c>
      <c r="I22" s="121">
        <v>7</v>
      </c>
      <c r="J22" s="143">
        <v>0.32863849765258213</v>
      </c>
      <c r="K22" s="17">
        <v>4</v>
      </c>
      <c r="L22" s="19">
        <v>0.18779342723004694</v>
      </c>
      <c r="M22" s="121">
        <v>2130</v>
      </c>
      <c r="N22" s="121">
        <v>659</v>
      </c>
      <c r="O22" s="121">
        <v>2789</v>
      </c>
    </row>
    <row r="23" spans="2:15">
      <c r="B23" s="14" t="s">
        <v>22</v>
      </c>
      <c r="C23" s="15">
        <v>1</v>
      </c>
      <c r="D23" s="16">
        <v>1.0309278350515463</v>
      </c>
      <c r="E23" s="121">
        <v>2</v>
      </c>
      <c r="F23" s="16">
        <v>2.0618556701030926</v>
      </c>
      <c r="G23" s="17">
        <v>92</v>
      </c>
      <c r="H23" s="18">
        <v>94.845360824742258</v>
      </c>
      <c r="I23" s="121">
        <v>1</v>
      </c>
      <c r="J23" s="143">
        <v>1.0309278350515463</v>
      </c>
      <c r="K23" s="17">
        <v>1</v>
      </c>
      <c r="L23" s="19">
        <v>1.0309278350515463</v>
      </c>
      <c r="M23" s="121">
        <v>97</v>
      </c>
      <c r="N23" s="121">
        <v>12</v>
      </c>
      <c r="O23" s="121">
        <v>109</v>
      </c>
    </row>
    <row r="24" spans="2:15">
      <c r="B24" s="20" t="s">
        <v>23</v>
      </c>
      <c r="C24" s="21">
        <v>0</v>
      </c>
      <c r="D24" s="22">
        <v>0</v>
      </c>
      <c r="E24" s="122">
        <v>3</v>
      </c>
      <c r="F24" s="22">
        <v>3.1578947368421053</v>
      </c>
      <c r="G24" s="23">
        <v>84</v>
      </c>
      <c r="H24" s="24">
        <v>88.421052631578945</v>
      </c>
      <c r="I24" s="122">
        <v>8</v>
      </c>
      <c r="J24" s="144">
        <v>8.4210526315789469</v>
      </c>
      <c r="K24" s="23">
        <v>0</v>
      </c>
      <c r="L24" s="25">
        <v>0</v>
      </c>
      <c r="M24" s="122">
        <v>95</v>
      </c>
      <c r="N24" s="122">
        <v>9</v>
      </c>
      <c r="O24" s="122">
        <v>104</v>
      </c>
    </row>
    <row r="25" spans="2:15">
      <c r="B25" s="8" t="s">
        <v>24</v>
      </c>
      <c r="C25" s="32">
        <v>19</v>
      </c>
      <c r="D25" s="10">
        <v>4.859335038363171</v>
      </c>
      <c r="E25" s="124">
        <v>19</v>
      </c>
      <c r="F25" s="10">
        <v>4.859335038363171</v>
      </c>
      <c r="G25" s="33">
        <v>75</v>
      </c>
      <c r="H25" s="12">
        <v>19.181585677749361</v>
      </c>
      <c r="I25" s="124">
        <v>276</v>
      </c>
      <c r="J25" s="146">
        <v>70.588235294117652</v>
      </c>
      <c r="K25" s="33">
        <v>2</v>
      </c>
      <c r="L25" s="13">
        <v>0.51150895140664965</v>
      </c>
      <c r="M25" s="124">
        <v>391</v>
      </c>
      <c r="N25" s="124">
        <v>83</v>
      </c>
      <c r="O25" s="124">
        <v>474</v>
      </c>
    </row>
    <row r="26" spans="2:15">
      <c r="B26" s="14" t="s">
        <v>25</v>
      </c>
      <c r="C26" s="15">
        <v>14</v>
      </c>
      <c r="D26" s="16">
        <v>4.2042042042042045</v>
      </c>
      <c r="E26" s="121">
        <v>7</v>
      </c>
      <c r="F26" s="16">
        <v>2.1021021021021022</v>
      </c>
      <c r="G26" s="17">
        <v>38</v>
      </c>
      <c r="H26" s="18">
        <v>11.411411411411411</v>
      </c>
      <c r="I26" s="121">
        <v>272</v>
      </c>
      <c r="J26" s="143">
        <v>81.681681681681681</v>
      </c>
      <c r="K26" s="17">
        <v>2</v>
      </c>
      <c r="L26" s="19">
        <v>0.60060060060060061</v>
      </c>
      <c r="M26" s="121">
        <v>333</v>
      </c>
      <c r="N26" s="121">
        <v>58</v>
      </c>
      <c r="O26" s="121">
        <v>391</v>
      </c>
    </row>
    <row r="27" spans="2:15">
      <c r="B27" s="20" t="s">
        <v>26</v>
      </c>
      <c r="C27" s="21">
        <v>5</v>
      </c>
      <c r="D27" s="22">
        <v>8.6206896551724146</v>
      </c>
      <c r="E27" s="122">
        <v>12</v>
      </c>
      <c r="F27" s="22">
        <v>20.689655172413794</v>
      </c>
      <c r="G27" s="23">
        <v>37</v>
      </c>
      <c r="H27" s="24">
        <v>63.793103448275865</v>
      </c>
      <c r="I27" s="122">
        <v>4</v>
      </c>
      <c r="J27" s="144">
        <v>6.8965517241379306</v>
      </c>
      <c r="K27" s="23">
        <v>0</v>
      </c>
      <c r="L27" s="25">
        <v>0</v>
      </c>
      <c r="M27" s="122">
        <v>58</v>
      </c>
      <c r="N27" s="122">
        <v>25</v>
      </c>
      <c r="O27" s="122">
        <v>83</v>
      </c>
    </row>
    <row r="28" spans="2:15">
      <c r="B28" s="26" t="s">
        <v>27</v>
      </c>
      <c r="C28" s="27">
        <v>1</v>
      </c>
      <c r="D28" s="22">
        <v>0.48543689320388345</v>
      </c>
      <c r="E28" s="123">
        <v>20</v>
      </c>
      <c r="F28" s="22">
        <v>9.7087378640776691</v>
      </c>
      <c r="G28" s="29">
        <v>63</v>
      </c>
      <c r="H28" s="24">
        <v>30.582524271844658</v>
      </c>
      <c r="I28" s="123">
        <v>107</v>
      </c>
      <c r="J28" s="145">
        <v>51.94174757281553</v>
      </c>
      <c r="K28" s="29">
        <v>15</v>
      </c>
      <c r="L28" s="31">
        <v>7.2815533980582519</v>
      </c>
      <c r="M28" s="123">
        <v>206</v>
      </c>
      <c r="N28" s="123">
        <v>45</v>
      </c>
      <c r="O28" s="123">
        <v>251</v>
      </c>
    </row>
    <row r="29" spans="2:15">
      <c r="B29" s="139" t="s">
        <v>28</v>
      </c>
      <c r="C29" s="15">
        <v>69</v>
      </c>
      <c r="D29" s="16">
        <v>4.6747967479674797</v>
      </c>
      <c r="E29" s="121">
        <v>788</v>
      </c>
      <c r="F29" s="16">
        <v>53.387533875338754</v>
      </c>
      <c r="G29" s="17">
        <v>534</v>
      </c>
      <c r="H29" s="18">
        <v>36.178861788617887</v>
      </c>
      <c r="I29" s="121">
        <v>79</v>
      </c>
      <c r="J29" s="143">
        <v>5.3523035230352303</v>
      </c>
      <c r="K29" s="17">
        <v>6</v>
      </c>
      <c r="L29" s="19">
        <v>0.40650406504065045</v>
      </c>
      <c r="M29" s="121">
        <v>1476</v>
      </c>
      <c r="N29" s="121">
        <v>2063</v>
      </c>
      <c r="O29" s="121">
        <v>3539</v>
      </c>
    </row>
    <row r="31" spans="2:15">
      <c r="B31" s="604" t="s">
        <v>117</v>
      </c>
    </row>
    <row r="33" spans="2:2">
      <c r="B33" s="604" t="s">
        <v>308</v>
      </c>
    </row>
  </sheetData>
  <mergeCells count="8">
    <mergeCell ref="M4:M5"/>
    <mergeCell ref="N4:N5"/>
    <mergeCell ref="O4:O5"/>
    <mergeCell ref="C4:D4"/>
    <mergeCell ref="E4:F4"/>
    <mergeCell ref="G4:H4"/>
    <mergeCell ref="I4:J4"/>
    <mergeCell ref="K4:L4"/>
  </mergeCells>
  <hyperlinks>
    <hyperlink ref="B33" location="Index!A1" display="Back to Index"/>
    <hyperlink ref="B31" location="'Treatment notes'!A1" display="Note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Q30"/>
  <sheetViews>
    <sheetView workbookViewId="0"/>
  </sheetViews>
  <sheetFormatPr defaultRowHeight="15"/>
  <cols>
    <col min="1" max="1" width="4.28515625" style="43" customWidth="1"/>
    <col min="2" max="2" width="28.5703125" style="43" customWidth="1"/>
    <col min="3" max="17" width="10.5703125" style="43" customWidth="1"/>
    <col min="18" max="16384" width="9.140625" style="43"/>
  </cols>
  <sheetData>
    <row r="1" spans="2:17">
      <c r="H1" s="599"/>
    </row>
    <row r="2" spans="2:17">
      <c r="B2" s="1" t="s">
        <v>432</v>
      </c>
    </row>
    <row r="3" spans="2:17">
      <c r="B3" s="103"/>
      <c r="C3" s="53"/>
      <c r="D3" s="53"/>
      <c r="E3" s="53"/>
      <c r="F3" s="53"/>
      <c r="G3" s="53"/>
      <c r="H3" s="53"/>
      <c r="I3" s="53"/>
      <c r="J3" s="53"/>
      <c r="K3" s="53"/>
      <c r="L3" s="53"/>
      <c r="M3" s="53"/>
      <c r="N3" s="53"/>
      <c r="O3" s="53"/>
      <c r="P3" s="53"/>
      <c r="Q3" s="53"/>
    </row>
    <row r="4" spans="2:17">
      <c r="B4" s="93"/>
      <c r="C4" s="703" t="s">
        <v>45</v>
      </c>
      <c r="D4" s="703"/>
      <c r="E4" s="712"/>
      <c r="F4" s="703" t="s">
        <v>33</v>
      </c>
      <c r="G4" s="703"/>
      <c r="H4" s="712"/>
      <c r="I4" s="703" t="s">
        <v>34</v>
      </c>
      <c r="J4" s="703"/>
      <c r="K4" s="712"/>
      <c r="L4" s="703" t="s">
        <v>35</v>
      </c>
      <c r="M4" s="703"/>
      <c r="N4" s="712"/>
      <c r="O4" s="703" t="s">
        <v>36</v>
      </c>
      <c r="P4" s="703"/>
      <c r="Q4" s="703"/>
    </row>
    <row r="5" spans="2:17" ht="51.75" thickBot="1">
      <c r="B5" s="128"/>
      <c r="C5" s="104" t="s">
        <v>46</v>
      </c>
      <c r="D5" s="104" t="s">
        <v>47</v>
      </c>
      <c r="E5" s="129" t="s">
        <v>48</v>
      </c>
      <c r="F5" s="104" t="s">
        <v>46</v>
      </c>
      <c r="G5" s="104" t="s">
        <v>47</v>
      </c>
      <c r="H5" s="129" t="s">
        <v>48</v>
      </c>
      <c r="I5" s="104" t="s">
        <v>46</v>
      </c>
      <c r="J5" s="104" t="s">
        <v>47</v>
      </c>
      <c r="K5" s="129" t="s">
        <v>48</v>
      </c>
      <c r="L5" s="104" t="s">
        <v>46</v>
      </c>
      <c r="M5" s="104" t="s">
        <v>47</v>
      </c>
      <c r="N5" s="129" t="s">
        <v>48</v>
      </c>
      <c r="O5" s="104" t="s">
        <v>46</v>
      </c>
      <c r="P5" s="104" t="s">
        <v>47</v>
      </c>
      <c r="Q5" s="104" t="s">
        <v>48</v>
      </c>
    </row>
    <row r="6" spans="2:17">
      <c r="B6" s="63" t="s">
        <v>6</v>
      </c>
      <c r="C6" s="130">
        <v>39.050220000000003</v>
      </c>
      <c r="D6" s="130">
        <v>31.237660000000002</v>
      </c>
      <c r="E6" s="131">
        <v>29.712119999999999</v>
      </c>
      <c r="F6" s="130">
        <v>40.282719999999998</v>
      </c>
      <c r="G6" s="130">
        <v>30.73508</v>
      </c>
      <c r="H6" s="131">
        <v>28.982199999999999</v>
      </c>
      <c r="I6" s="130">
        <v>28.360220000000002</v>
      </c>
      <c r="J6" s="130">
        <v>36.088709999999999</v>
      </c>
      <c r="K6" s="131">
        <v>35.551079999999999</v>
      </c>
      <c r="L6" s="130">
        <v>30.943770000000001</v>
      </c>
      <c r="M6" s="130">
        <v>34.00197</v>
      </c>
      <c r="N6" s="131">
        <v>35.054259999999999</v>
      </c>
      <c r="O6" s="130">
        <v>68.250540000000001</v>
      </c>
      <c r="P6" s="130">
        <v>18.14255</v>
      </c>
      <c r="Q6" s="130">
        <v>13.606909999999999</v>
      </c>
    </row>
    <row r="7" spans="2:17">
      <c r="B7" s="67" t="s">
        <v>42</v>
      </c>
      <c r="C7" s="132">
        <v>35.104109999999999</v>
      </c>
      <c r="D7" s="132">
        <v>31.519960000000001</v>
      </c>
      <c r="E7" s="133">
        <v>33.375929999999997</v>
      </c>
      <c r="F7" s="132">
        <v>36.772770000000001</v>
      </c>
      <c r="G7" s="132">
        <v>30.9453</v>
      </c>
      <c r="H7" s="133">
        <v>32.28192</v>
      </c>
      <c r="I7" s="132">
        <v>22.848659999999999</v>
      </c>
      <c r="J7" s="132">
        <v>35.985970000000002</v>
      </c>
      <c r="K7" s="133">
        <v>41.16536</v>
      </c>
      <c r="L7" s="132">
        <v>26.193339999999999</v>
      </c>
      <c r="M7" s="132">
        <v>33.935020000000002</v>
      </c>
      <c r="N7" s="133">
        <v>39.871639999999999</v>
      </c>
      <c r="O7" s="132">
        <v>26.66667</v>
      </c>
      <c r="P7" s="132">
        <v>38.787880000000001</v>
      </c>
      <c r="Q7" s="132">
        <v>34.545450000000002</v>
      </c>
    </row>
    <row r="8" spans="2:17">
      <c r="B8" s="67" t="s">
        <v>8</v>
      </c>
      <c r="C8" s="132">
        <v>42.406419999999997</v>
      </c>
      <c r="D8" s="132">
        <v>47.219250000000002</v>
      </c>
      <c r="E8" s="133">
        <v>10.37433</v>
      </c>
      <c r="F8" s="132">
        <v>42.404649999999997</v>
      </c>
      <c r="G8" s="132">
        <v>47.705240000000003</v>
      </c>
      <c r="H8" s="133">
        <v>9.89011</v>
      </c>
      <c r="I8" s="132">
        <v>34.545450000000002</v>
      </c>
      <c r="J8" s="132">
        <v>48.484850000000002</v>
      </c>
      <c r="K8" s="133">
        <v>16.9697</v>
      </c>
      <c r="L8" s="132">
        <v>50.955410000000001</v>
      </c>
      <c r="M8" s="132">
        <v>40.764330000000001</v>
      </c>
      <c r="N8" s="133">
        <v>8.2802550000000004</v>
      </c>
      <c r="O8" s="132">
        <v>0</v>
      </c>
      <c r="P8" s="132">
        <v>100</v>
      </c>
      <c r="Q8" s="132">
        <v>0</v>
      </c>
    </row>
    <row r="9" spans="2:17">
      <c r="B9" s="67" t="s">
        <v>9</v>
      </c>
      <c r="C9" s="132">
        <v>56.72589</v>
      </c>
      <c r="D9" s="132">
        <v>36.844329999999999</v>
      </c>
      <c r="E9" s="133">
        <v>6.4297800000000001</v>
      </c>
      <c r="F9" s="132">
        <v>60.095390000000002</v>
      </c>
      <c r="G9" s="132">
        <v>34.499209999999998</v>
      </c>
      <c r="H9" s="133">
        <v>5.405405</v>
      </c>
      <c r="I9" s="132">
        <v>42.086329999999997</v>
      </c>
      <c r="J9" s="132">
        <v>50.71942</v>
      </c>
      <c r="K9" s="133">
        <v>7.1942449999999996</v>
      </c>
      <c r="L9" s="132">
        <v>39.655169999999998</v>
      </c>
      <c r="M9" s="132">
        <v>43.678159999999998</v>
      </c>
      <c r="N9" s="133">
        <v>16.66667</v>
      </c>
      <c r="O9" s="132">
        <v>84</v>
      </c>
      <c r="P9" s="132">
        <v>12</v>
      </c>
      <c r="Q9" s="132">
        <v>4</v>
      </c>
    </row>
    <row r="10" spans="2:17">
      <c r="B10" s="72" t="s">
        <v>43</v>
      </c>
      <c r="C10" s="134">
        <v>76.508279999999999</v>
      </c>
      <c r="D10" s="134">
        <v>16.12387</v>
      </c>
      <c r="E10" s="135">
        <v>7.3678590000000002</v>
      </c>
      <c r="F10" s="134">
        <v>75.807000000000002</v>
      </c>
      <c r="G10" s="134">
        <v>16.445799999999998</v>
      </c>
      <c r="H10" s="135">
        <v>7.7471969999999999</v>
      </c>
      <c r="I10" s="134">
        <v>78.025480000000002</v>
      </c>
      <c r="J10" s="134">
        <v>17.834389999999999</v>
      </c>
      <c r="K10" s="135">
        <v>4.1401269999999997</v>
      </c>
      <c r="L10" s="134">
        <v>64.055300000000003</v>
      </c>
      <c r="M10" s="134">
        <v>22.119820000000001</v>
      </c>
      <c r="N10" s="135">
        <v>13.82488</v>
      </c>
      <c r="O10" s="134">
        <v>92.279409999999999</v>
      </c>
      <c r="P10" s="134">
        <v>5.8823530000000002</v>
      </c>
      <c r="Q10" s="134">
        <v>1.8382350000000001</v>
      </c>
    </row>
    <row r="11" spans="2:17">
      <c r="B11" s="76" t="s">
        <v>10</v>
      </c>
      <c r="C11" s="136">
        <v>94.552580000000006</v>
      </c>
      <c r="D11" s="136">
        <v>4.9360819999999999</v>
      </c>
      <c r="E11" s="137">
        <v>0.51134000000000002</v>
      </c>
      <c r="F11" s="136">
        <v>95.574920000000006</v>
      </c>
      <c r="G11" s="136">
        <v>3.9992169999999998</v>
      </c>
      <c r="H11" s="137">
        <v>0.42586499999999999</v>
      </c>
      <c r="I11" s="136">
        <v>80.728800000000007</v>
      </c>
      <c r="J11" s="136">
        <v>17.799579999999999</v>
      </c>
      <c r="K11" s="137">
        <v>1.471619</v>
      </c>
      <c r="L11" s="136">
        <v>92.573139999999995</v>
      </c>
      <c r="M11" s="136">
        <v>6.5266320000000002</v>
      </c>
      <c r="N11" s="137">
        <v>0.90022500000000005</v>
      </c>
      <c r="O11" s="136">
        <v>95.947220000000002</v>
      </c>
      <c r="P11" s="136">
        <v>3.6757780000000002</v>
      </c>
      <c r="Q11" s="136">
        <v>0.37700299999999998</v>
      </c>
    </row>
    <row r="12" spans="2:17">
      <c r="B12" s="63" t="s">
        <v>11</v>
      </c>
      <c r="C12" s="130">
        <v>86.056640000000002</v>
      </c>
      <c r="D12" s="130">
        <v>10.58365</v>
      </c>
      <c r="E12" s="131">
        <v>3.3597060000000001</v>
      </c>
      <c r="F12" s="130">
        <v>86.411190000000005</v>
      </c>
      <c r="G12" s="130">
        <v>10.369590000000001</v>
      </c>
      <c r="H12" s="131">
        <v>3.2192159999999999</v>
      </c>
      <c r="I12" s="130">
        <v>76.938779999999994</v>
      </c>
      <c r="J12" s="130">
        <v>15.71429</v>
      </c>
      <c r="K12" s="131">
        <v>7.3469389999999999</v>
      </c>
      <c r="L12" s="130">
        <v>78.004069999999999</v>
      </c>
      <c r="M12" s="130">
        <v>16.496949999999998</v>
      </c>
      <c r="N12" s="131">
        <v>5.4989819999999998</v>
      </c>
      <c r="O12" s="130">
        <v>94.805189999999996</v>
      </c>
      <c r="P12" s="130">
        <v>4.2207790000000003</v>
      </c>
      <c r="Q12" s="130">
        <v>0.97402599999999995</v>
      </c>
    </row>
    <row r="13" spans="2:17">
      <c r="B13" s="67" t="s">
        <v>12</v>
      </c>
      <c r="C13" s="132">
        <v>91.347989999999996</v>
      </c>
      <c r="D13" s="132">
        <v>7.1256740000000001</v>
      </c>
      <c r="E13" s="133">
        <v>1.526338</v>
      </c>
      <c r="F13" s="132">
        <v>91.790229999999994</v>
      </c>
      <c r="G13" s="132">
        <v>6.946733</v>
      </c>
      <c r="H13" s="133">
        <v>1.263042</v>
      </c>
      <c r="I13" s="132">
        <v>83.256879999999995</v>
      </c>
      <c r="J13" s="132">
        <v>9.8623849999999997</v>
      </c>
      <c r="K13" s="133">
        <v>6.8807340000000003</v>
      </c>
      <c r="L13" s="132">
        <v>85.347040000000007</v>
      </c>
      <c r="M13" s="132">
        <v>11.31105</v>
      </c>
      <c r="N13" s="133">
        <v>3.3419020000000002</v>
      </c>
      <c r="O13" s="132">
        <v>94.736840000000001</v>
      </c>
      <c r="P13" s="132">
        <v>4.2763159999999996</v>
      </c>
      <c r="Q13" s="132">
        <v>0.986842</v>
      </c>
    </row>
    <row r="14" spans="2:17">
      <c r="B14" s="72" t="s">
        <v>13</v>
      </c>
      <c r="C14" s="134">
        <v>74.215699999999998</v>
      </c>
      <c r="D14" s="134">
        <v>18.32189</v>
      </c>
      <c r="E14" s="135">
        <v>7.4624100000000002</v>
      </c>
      <c r="F14" s="134">
        <v>75.167400000000001</v>
      </c>
      <c r="G14" s="134">
        <v>17.52439</v>
      </c>
      <c r="H14" s="135">
        <v>7.3082070000000003</v>
      </c>
      <c r="I14" s="134">
        <v>25.925930000000001</v>
      </c>
      <c r="J14" s="134">
        <v>62.962960000000002</v>
      </c>
      <c r="K14" s="135">
        <v>11.11111</v>
      </c>
      <c r="L14" s="134">
        <v>50</v>
      </c>
      <c r="M14" s="134">
        <v>36.274509999999999</v>
      </c>
      <c r="N14" s="135">
        <v>13.725490000000001</v>
      </c>
      <c r="O14" s="134">
        <v>100</v>
      </c>
      <c r="P14" s="134">
        <v>0</v>
      </c>
      <c r="Q14" s="134">
        <v>0</v>
      </c>
    </row>
    <row r="15" spans="2:17">
      <c r="B15" s="63" t="s">
        <v>14</v>
      </c>
      <c r="C15" s="130">
        <v>67.163380000000004</v>
      </c>
      <c r="D15" s="130">
        <v>18.30761</v>
      </c>
      <c r="E15" s="131">
        <v>14.529</v>
      </c>
      <c r="F15" s="130">
        <v>65.494579999999999</v>
      </c>
      <c r="G15" s="130">
        <v>19.750250000000001</v>
      </c>
      <c r="H15" s="131">
        <v>14.755179999999999</v>
      </c>
      <c r="I15" s="130">
        <v>86.549710000000005</v>
      </c>
      <c r="J15" s="130">
        <v>8.7719299999999993</v>
      </c>
      <c r="K15" s="131">
        <v>4.678363</v>
      </c>
      <c r="L15" s="130">
        <v>63.432839999999999</v>
      </c>
      <c r="M15" s="130">
        <v>15.17413</v>
      </c>
      <c r="N15" s="131">
        <v>21.39303</v>
      </c>
      <c r="O15" s="130">
        <v>90.14085</v>
      </c>
      <c r="P15" s="130">
        <v>7.7464789999999999</v>
      </c>
      <c r="Q15" s="130">
        <v>2.112676</v>
      </c>
    </row>
    <row r="16" spans="2:17">
      <c r="B16" s="67" t="s">
        <v>15</v>
      </c>
      <c r="C16" s="132">
        <v>65.120130000000003</v>
      </c>
      <c r="D16" s="132">
        <v>19.676880000000001</v>
      </c>
      <c r="E16" s="133">
        <v>15.20298</v>
      </c>
      <c r="F16" s="132">
        <v>64.585520000000002</v>
      </c>
      <c r="G16" s="132">
        <v>20.986360000000001</v>
      </c>
      <c r="H16" s="133">
        <v>14.42812</v>
      </c>
      <c r="I16" s="132">
        <v>82.300880000000006</v>
      </c>
      <c r="J16" s="132">
        <v>12.389379999999999</v>
      </c>
      <c r="K16" s="133">
        <v>5.3097349999999999</v>
      </c>
      <c r="L16" s="132">
        <v>61.917099999999998</v>
      </c>
      <c r="M16" s="132">
        <v>15.80311</v>
      </c>
      <c r="N16" s="133">
        <v>22.279789999999998</v>
      </c>
      <c r="O16" s="132">
        <v>100</v>
      </c>
      <c r="P16" s="132">
        <v>0</v>
      </c>
      <c r="Q16" s="132">
        <v>0</v>
      </c>
    </row>
    <row r="17" spans="2:17">
      <c r="B17" s="67" t="s">
        <v>16</v>
      </c>
      <c r="C17" s="132">
        <v>40.092170000000003</v>
      </c>
      <c r="D17" s="132">
        <v>23.96313</v>
      </c>
      <c r="E17" s="133">
        <v>35.944699999999997</v>
      </c>
      <c r="F17" s="132">
        <v>40</v>
      </c>
      <c r="G17" s="132">
        <v>24.285710000000002</v>
      </c>
      <c r="H17" s="133">
        <v>35.714289999999998</v>
      </c>
      <c r="I17" s="132">
        <v>50</v>
      </c>
      <c r="J17" s="132">
        <v>0</v>
      </c>
      <c r="K17" s="133">
        <v>50</v>
      </c>
      <c r="L17" s="132" t="s">
        <v>31</v>
      </c>
      <c r="M17" s="132" t="s">
        <v>31</v>
      </c>
      <c r="N17" s="133" t="s">
        <v>31</v>
      </c>
      <c r="O17" s="132">
        <v>33.333329999999997</v>
      </c>
      <c r="P17" s="132">
        <v>33.333329999999997</v>
      </c>
      <c r="Q17" s="132">
        <v>33.333329999999997</v>
      </c>
    </row>
    <row r="18" spans="2:17">
      <c r="B18" s="67" t="s">
        <v>17</v>
      </c>
      <c r="C18" s="132">
        <v>91.097309999999993</v>
      </c>
      <c r="D18" s="132">
        <v>7.0393369999999997</v>
      </c>
      <c r="E18" s="133">
        <v>1.863354</v>
      </c>
      <c r="F18" s="132">
        <v>89.378240000000005</v>
      </c>
      <c r="G18" s="132">
        <v>8.2901550000000004</v>
      </c>
      <c r="H18" s="133">
        <v>2.3316059999999998</v>
      </c>
      <c r="I18" s="132">
        <v>100</v>
      </c>
      <c r="J18" s="132">
        <v>0</v>
      </c>
      <c r="K18" s="133">
        <v>0</v>
      </c>
      <c r="L18" s="132">
        <v>100</v>
      </c>
      <c r="M18" s="132">
        <v>0</v>
      </c>
      <c r="N18" s="133">
        <v>0</v>
      </c>
      <c r="O18" s="132">
        <v>93.939390000000003</v>
      </c>
      <c r="P18" s="132">
        <v>6.0606059999999999</v>
      </c>
      <c r="Q18" s="132">
        <v>0</v>
      </c>
    </row>
    <row r="19" spans="2:17">
      <c r="B19" s="72" t="s">
        <v>18</v>
      </c>
      <c r="C19" s="134">
        <v>58.05556</v>
      </c>
      <c r="D19" s="134">
        <v>22.77778</v>
      </c>
      <c r="E19" s="135">
        <v>19.16667</v>
      </c>
      <c r="F19" s="134">
        <v>54.682780000000001</v>
      </c>
      <c r="G19" s="134">
        <v>24.471299999999999</v>
      </c>
      <c r="H19" s="135">
        <v>20.84592</v>
      </c>
      <c r="I19" s="134" t="s">
        <v>31</v>
      </c>
      <c r="J19" s="134" t="s">
        <v>31</v>
      </c>
      <c r="K19" s="135" t="s">
        <v>31</v>
      </c>
      <c r="L19" s="134" t="s">
        <v>31</v>
      </c>
      <c r="M19" s="134" t="s">
        <v>31</v>
      </c>
      <c r="N19" s="135" t="s">
        <v>31</v>
      </c>
      <c r="O19" s="134">
        <v>96.551720000000003</v>
      </c>
      <c r="P19" s="134">
        <v>3.4482759999999999</v>
      </c>
      <c r="Q19" s="134">
        <v>0</v>
      </c>
    </row>
    <row r="20" spans="2:17">
      <c r="B20" s="63" t="s">
        <v>20</v>
      </c>
      <c r="C20" s="130">
        <v>70.695189999999997</v>
      </c>
      <c r="D20" s="130">
        <v>23.172910000000002</v>
      </c>
      <c r="E20" s="131">
        <v>6.131907</v>
      </c>
      <c r="F20" s="130">
        <v>76.679100000000005</v>
      </c>
      <c r="G20" s="130">
        <v>17.723880000000001</v>
      </c>
      <c r="H20" s="131">
        <v>5.5970149999999999</v>
      </c>
      <c r="I20" s="130">
        <v>48.880110000000002</v>
      </c>
      <c r="J20" s="130">
        <v>41.63373</v>
      </c>
      <c r="K20" s="131">
        <v>9.4861660000000008</v>
      </c>
      <c r="L20" s="130">
        <v>62.06897</v>
      </c>
      <c r="M20" s="130">
        <v>29.31034</v>
      </c>
      <c r="N20" s="131">
        <v>8.6206899999999997</v>
      </c>
      <c r="O20" s="130">
        <v>95.341610000000003</v>
      </c>
      <c r="P20" s="130">
        <v>4.658385</v>
      </c>
      <c r="Q20" s="130">
        <v>0</v>
      </c>
    </row>
    <row r="21" spans="2:17">
      <c r="B21" s="67" t="s">
        <v>21</v>
      </c>
      <c r="C21" s="132">
        <v>69.772810000000007</v>
      </c>
      <c r="D21" s="132">
        <v>24.297270000000001</v>
      </c>
      <c r="E21" s="133">
        <v>5.9299189999999999</v>
      </c>
      <c r="F21" s="132">
        <v>76.604550000000003</v>
      </c>
      <c r="G21" s="132">
        <v>18.426500000000001</v>
      </c>
      <c r="H21" s="133">
        <v>4.9689439999999996</v>
      </c>
      <c r="I21" s="132">
        <v>48.880110000000002</v>
      </c>
      <c r="J21" s="132">
        <v>41.63373</v>
      </c>
      <c r="K21" s="133">
        <v>9.4861660000000008</v>
      </c>
      <c r="L21" s="132">
        <v>62.280700000000003</v>
      </c>
      <c r="M21" s="132">
        <v>28.947369999999999</v>
      </c>
      <c r="N21" s="133">
        <v>8.7719299999999993</v>
      </c>
      <c r="O21" s="132">
        <v>94.545450000000002</v>
      </c>
      <c r="P21" s="132">
        <v>5.4545450000000004</v>
      </c>
      <c r="Q21" s="132">
        <v>0</v>
      </c>
    </row>
    <row r="22" spans="2:17">
      <c r="B22" s="72" t="s">
        <v>22</v>
      </c>
      <c r="C22" s="134">
        <v>73.148150000000001</v>
      </c>
      <c r="D22" s="134">
        <v>11.11111</v>
      </c>
      <c r="E22" s="135">
        <v>15.740740000000001</v>
      </c>
      <c r="F22" s="134">
        <v>73.584909999999994</v>
      </c>
      <c r="G22" s="134">
        <v>10.377359999999999</v>
      </c>
      <c r="H22" s="135">
        <v>16.037739999999999</v>
      </c>
      <c r="I22" s="134" t="s">
        <v>31</v>
      </c>
      <c r="J22" s="134" t="s">
        <v>31</v>
      </c>
      <c r="K22" s="135" t="s">
        <v>31</v>
      </c>
      <c r="L22" s="134">
        <v>50</v>
      </c>
      <c r="M22" s="134">
        <v>50</v>
      </c>
      <c r="N22" s="135">
        <v>0</v>
      </c>
      <c r="O22" s="134" t="s">
        <v>31</v>
      </c>
      <c r="P22" s="134" t="s">
        <v>31</v>
      </c>
      <c r="Q22" s="134" t="s">
        <v>31</v>
      </c>
    </row>
    <row r="23" spans="2:17">
      <c r="B23" s="76" t="s">
        <v>24</v>
      </c>
      <c r="C23" s="136">
        <v>85.55556</v>
      </c>
      <c r="D23" s="136">
        <v>9.7777779999999996</v>
      </c>
      <c r="E23" s="137">
        <v>4.6666670000000003</v>
      </c>
      <c r="F23" s="136">
        <v>85.411760000000001</v>
      </c>
      <c r="G23" s="136">
        <v>10.117649999999999</v>
      </c>
      <c r="H23" s="137">
        <v>4.4705880000000002</v>
      </c>
      <c r="I23" s="136">
        <v>100</v>
      </c>
      <c r="J23" s="136">
        <v>0</v>
      </c>
      <c r="K23" s="137">
        <v>0</v>
      </c>
      <c r="L23" s="136">
        <v>87.5</v>
      </c>
      <c r="M23" s="136">
        <v>6.25</v>
      </c>
      <c r="N23" s="137">
        <v>6.25</v>
      </c>
      <c r="O23" s="136">
        <v>75</v>
      </c>
      <c r="P23" s="136">
        <v>0</v>
      </c>
      <c r="Q23" s="136">
        <v>25</v>
      </c>
    </row>
    <row r="24" spans="2:17">
      <c r="B24" s="76" t="s">
        <v>27</v>
      </c>
      <c r="C24" s="136">
        <v>89.603960000000001</v>
      </c>
      <c r="D24" s="136">
        <v>7.9207919999999996</v>
      </c>
      <c r="E24" s="137">
        <v>2.4752480000000001</v>
      </c>
      <c r="F24" s="136">
        <v>90.849670000000003</v>
      </c>
      <c r="G24" s="136">
        <v>7.8431369999999996</v>
      </c>
      <c r="H24" s="137">
        <v>1.3071900000000001</v>
      </c>
      <c r="I24" s="136">
        <v>70.588239999999999</v>
      </c>
      <c r="J24" s="136">
        <v>17.64706</v>
      </c>
      <c r="K24" s="137">
        <v>11.764709999999999</v>
      </c>
      <c r="L24" s="136">
        <v>89.473680000000002</v>
      </c>
      <c r="M24" s="136">
        <v>5.2631579999999998</v>
      </c>
      <c r="N24" s="137">
        <v>5.2631579999999998</v>
      </c>
      <c r="O24" s="136">
        <v>100</v>
      </c>
      <c r="P24" s="136">
        <v>0</v>
      </c>
      <c r="Q24" s="136">
        <v>0</v>
      </c>
    </row>
    <row r="25" spans="2:17">
      <c r="B25" s="72" t="s">
        <v>28</v>
      </c>
      <c r="C25" s="134">
        <v>75.325479999999999</v>
      </c>
      <c r="D25" s="134">
        <v>18.846869999999999</v>
      </c>
      <c r="E25" s="135">
        <v>5.8276500000000002</v>
      </c>
      <c r="F25" s="134">
        <v>80.818520000000007</v>
      </c>
      <c r="G25" s="134">
        <v>16.3704</v>
      </c>
      <c r="H25" s="135">
        <v>2.8110789999999999</v>
      </c>
      <c r="I25" s="134">
        <v>63.754049999999999</v>
      </c>
      <c r="J25" s="134">
        <v>24.919090000000001</v>
      </c>
      <c r="K25" s="135">
        <v>11.32686</v>
      </c>
      <c r="L25" s="134">
        <v>48.94614</v>
      </c>
      <c r="M25" s="134">
        <v>31.147539999999999</v>
      </c>
      <c r="N25" s="135">
        <v>19.906320000000001</v>
      </c>
      <c r="O25" s="134">
        <v>97.183099999999996</v>
      </c>
      <c r="P25" s="134">
        <v>2.8169010000000001</v>
      </c>
      <c r="Q25" s="134">
        <v>0</v>
      </c>
    </row>
    <row r="26" spans="2:17">
      <c r="B26" s="63" t="s">
        <v>49</v>
      </c>
      <c r="C26" s="130">
        <v>62.191319999999997</v>
      </c>
      <c r="D26" s="130">
        <v>21.286349999999999</v>
      </c>
      <c r="E26" s="131">
        <v>16.52233</v>
      </c>
      <c r="F26" s="130">
        <v>63.523060000000001</v>
      </c>
      <c r="G26" s="130">
        <v>20.105740000000001</v>
      </c>
      <c r="H26" s="131">
        <v>16.371200000000002</v>
      </c>
      <c r="I26" s="130">
        <v>48.456789999999998</v>
      </c>
      <c r="J26" s="130">
        <v>33.65193</v>
      </c>
      <c r="K26" s="131">
        <v>17.891279999999998</v>
      </c>
      <c r="L26" s="130">
        <v>53.462130000000002</v>
      </c>
      <c r="M26" s="130">
        <v>24.517009999999999</v>
      </c>
      <c r="N26" s="131">
        <v>22.020859999999999</v>
      </c>
      <c r="O26" s="130">
        <v>90.016779999999997</v>
      </c>
      <c r="P26" s="130">
        <v>6.8791950000000002</v>
      </c>
      <c r="Q26" s="130">
        <v>3.1040269999999999</v>
      </c>
    </row>
    <row r="28" spans="2:17">
      <c r="B28" s="604" t="s">
        <v>117</v>
      </c>
    </row>
    <row r="30" spans="2:17">
      <c r="B30" s="604" t="s">
        <v>308</v>
      </c>
    </row>
  </sheetData>
  <mergeCells count="5">
    <mergeCell ref="C4:E4"/>
    <mergeCell ref="F4:H4"/>
    <mergeCell ref="I4:K4"/>
    <mergeCell ref="L4:N4"/>
    <mergeCell ref="O4:Q4"/>
  </mergeCells>
  <hyperlinks>
    <hyperlink ref="B30" location="Index!A1" display="Back to Index"/>
    <hyperlink ref="B28" location="'Treatment notes'!A1" display="Note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J34"/>
  <sheetViews>
    <sheetView workbookViewId="0"/>
  </sheetViews>
  <sheetFormatPr defaultRowHeight="15"/>
  <cols>
    <col min="1" max="1" width="4.28515625" style="43" customWidth="1"/>
    <col min="2" max="2" width="31.7109375" style="43" customWidth="1"/>
    <col min="3" max="8" width="14.28515625" style="43" customWidth="1"/>
    <col min="9" max="16384" width="9.140625" style="43"/>
  </cols>
  <sheetData>
    <row r="1" spans="2:10">
      <c r="H1" s="599"/>
    </row>
    <row r="2" spans="2:10">
      <c r="B2" s="1" t="s">
        <v>433</v>
      </c>
    </row>
    <row r="3" spans="2:10">
      <c r="B3" s="62"/>
    </row>
    <row r="4" spans="2:10" ht="22.5" customHeight="1">
      <c r="C4" s="713" t="s">
        <v>33</v>
      </c>
      <c r="D4" s="713"/>
      <c r="E4" s="713" t="s">
        <v>34</v>
      </c>
      <c r="F4" s="713"/>
      <c r="G4" s="713" t="s">
        <v>36</v>
      </c>
      <c r="H4" s="702"/>
    </row>
    <row r="5" spans="2:10" ht="30" customHeight="1" thickBot="1">
      <c r="B5" s="3" t="s">
        <v>3</v>
      </c>
      <c r="C5" s="4" t="s">
        <v>68</v>
      </c>
      <c r="D5" s="260" t="s">
        <v>67</v>
      </c>
      <c r="E5" s="4" t="s">
        <v>68</v>
      </c>
      <c r="F5" s="260" t="s">
        <v>67</v>
      </c>
      <c r="G5" s="4" t="s">
        <v>68</v>
      </c>
      <c r="H5" s="256" t="s">
        <v>67</v>
      </c>
    </row>
    <row r="6" spans="2:10">
      <c r="B6" s="8" t="s">
        <v>6</v>
      </c>
      <c r="C6" s="659">
        <v>50.281255670477201</v>
      </c>
      <c r="D6" s="660">
        <v>49.431446683912803</v>
      </c>
      <c r="E6" s="659">
        <v>68.208092485549102</v>
      </c>
      <c r="F6" s="660">
        <v>55.1608751608752</v>
      </c>
      <c r="G6" s="659">
        <v>27.3921200750469</v>
      </c>
      <c r="H6" s="661">
        <v>17.1258779038358</v>
      </c>
    </row>
    <row r="7" spans="2:10">
      <c r="B7" s="14" t="s">
        <v>42</v>
      </c>
      <c r="C7" s="662">
        <v>43.331518780620598</v>
      </c>
      <c r="D7" s="663">
        <v>42.779372885692403</v>
      </c>
      <c r="E7" s="662">
        <v>41.965317919075098</v>
      </c>
      <c r="F7" s="663">
        <v>47.117117117117097</v>
      </c>
      <c r="G7" s="662">
        <v>9.7560975609756095</v>
      </c>
      <c r="H7" s="664">
        <v>6.1048082117774198</v>
      </c>
    </row>
    <row r="8" spans="2:10">
      <c r="B8" s="14" t="s">
        <v>8</v>
      </c>
      <c r="C8" s="662">
        <v>2.0504445654146299</v>
      </c>
      <c r="D8" s="663">
        <v>1.52372288711374</v>
      </c>
      <c r="E8" s="662">
        <v>2.8901734104046199</v>
      </c>
      <c r="F8" s="663">
        <v>1.9433719433719401</v>
      </c>
      <c r="G8" s="662" t="s">
        <v>37</v>
      </c>
      <c r="H8" s="664">
        <v>0</v>
      </c>
    </row>
    <row r="9" spans="2:10">
      <c r="B9" s="14" t="s">
        <v>9</v>
      </c>
      <c r="C9" s="662">
        <v>3.2952277263654501</v>
      </c>
      <c r="D9" s="663">
        <v>1.46828893879524</v>
      </c>
      <c r="E9" s="662">
        <v>21.5028901734104</v>
      </c>
      <c r="F9" s="663">
        <v>1.6988416988417001</v>
      </c>
      <c r="G9" s="662">
        <v>3.37711069418387</v>
      </c>
      <c r="H9" s="664">
        <v>0.37817396002161002</v>
      </c>
    </row>
    <row r="10" spans="2:10">
      <c r="B10" s="20" t="s">
        <v>43</v>
      </c>
      <c r="C10" s="665">
        <v>1.60406459807657</v>
      </c>
      <c r="D10" s="666">
        <v>3.6600619723114498</v>
      </c>
      <c r="E10" s="665">
        <v>1.8497109826589599</v>
      </c>
      <c r="F10" s="666">
        <v>4.4015444015443999</v>
      </c>
      <c r="G10" s="665">
        <v>14.0712945590994</v>
      </c>
      <c r="H10" s="667">
        <v>10.642895732036701</v>
      </c>
    </row>
    <row r="11" spans="2:10">
      <c r="B11" s="26" t="s">
        <v>10</v>
      </c>
      <c r="C11" s="668">
        <v>20.264924696062401</v>
      </c>
      <c r="D11" s="669">
        <v>27.2209113909657</v>
      </c>
      <c r="E11" s="668">
        <v>7.8612716763005803</v>
      </c>
      <c r="F11" s="669">
        <v>21.119691119691101</v>
      </c>
      <c r="G11" s="668">
        <v>34.146341463414601</v>
      </c>
      <c r="H11" s="670">
        <v>47.487844408427897</v>
      </c>
    </row>
    <row r="12" spans="2:10">
      <c r="B12" s="8" t="s">
        <v>11</v>
      </c>
      <c r="C12" s="659">
        <v>19.049174378515701</v>
      </c>
      <c r="D12" s="660">
        <v>15.983455098501899</v>
      </c>
      <c r="E12" s="659">
        <v>4.1618497109826604</v>
      </c>
      <c r="F12" s="660">
        <v>6.8983268983268999</v>
      </c>
      <c r="G12" s="659">
        <v>18.386491557223302</v>
      </c>
      <c r="H12" s="671">
        <v>11.345218800648301</v>
      </c>
    </row>
    <row r="13" spans="2:10">
      <c r="B13" s="14" t="s">
        <v>12</v>
      </c>
      <c r="C13" s="662">
        <v>10.502631101433501</v>
      </c>
      <c r="D13" s="663">
        <v>11.7093555448162</v>
      </c>
      <c r="E13" s="662">
        <v>2.4277456647398798</v>
      </c>
      <c r="F13" s="663">
        <v>6.3706563706563699</v>
      </c>
      <c r="G13" s="662">
        <v>17.823639774859299</v>
      </c>
      <c r="H13" s="664">
        <v>11.2911939492166</v>
      </c>
    </row>
    <row r="14" spans="2:10">
      <c r="B14" s="20" t="s">
        <v>13</v>
      </c>
      <c r="C14" s="665">
        <v>8.5465432770822005</v>
      </c>
      <c r="D14" s="666">
        <v>4.2740995536856499</v>
      </c>
      <c r="E14" s="665">
        <v>1.7341040462427699</v>
      </c>
      <c r="F14" s="666">
        <v>0.52767052767052802</v>
      </c>
      <c r="G14" s="665">
        <v>0.56285178236397704</v>
      </c>
      <c r="H14" s="667" t="s">
        <v>37</v>
      </c>
    </row>
    <row r="15" spans="2:10">
      <c r="B15" s="8" t="s">
        <v>14</v>
      </c>
      <c r="C15" s="659">
        <v>2.84158954817637</v>
      </c>
      <c r="D15" s="660">
        <v>3.45396139522984</v>
      </c>
      <c r="E15" s="659">
        <v>1.27167630057803</v>
      </c>
      <c r="F15" s="660">
        <v>2.4967824967825001</v>
      </c>
      <c r="G15" s="659">
        <v>1.5009380863039401</v>
      </c>
      <c r="H15" s="671">
        <v>7.2393300918422501</v>
      </c>
    </row>
    <row r="16" spans="2:10">
      <c r="B16" s="14" t="s">
        <v>15</v>
      </c>
      <c r="C16" s="662">
        <v>1.8254400290328401</v>
      </c>
      <c r="D16" s="663">
        <v>2.0624271541063801</v>
      </c>
      <c r="E16" s="662">
        <v>1.04046242774566</v>
      </c>
      <c r="F16" s="663">
        <v>1.6731016731016699</v>
      </c>
      <c r="G16" s="662" t="s">
        <v>37</v>
      </c>
      <c r="H16" s="664">
        <v>0.43219881145326799</v>
      </c>
      <c r="J16" s="611"/>
    </row>
    <row r="17" spans="2:8">
      <c r="B17" s="14" t="s">
        <v>16</v>
      </c>
      <c r="C17" s="662" t="s">
        <v>37</v>
      </c>
      <c r="D17" s="663">
        <v>0.25158484236859302</v>
      </c>
      <c r="E17" s="662" t="s">
        <v>37</v>
      </c>
      <c r="F17" s="663" t="s">
        <v>37</v>
      </c>
      <c r="G17" s="662">
        <v>0</v>
      </c>
      <c r="H17" s="664" t="s">
        <v>37</v>
      </c>
    </row>
    <row r="18" spans="2:8">
      <c r="B18" s="14" t="s">
        <v>17</v>
      </c>
      <c r="C18" s="662">
        <v>0.42460533478497497</v>
      </c>
      <c r="D18" s="663">
        <v>0.53444011712198303</v>
      </c>
      <c r="E18" s="662" t="s">
        <v>37</v>
      </c>
      <c r="F18" s="663">
        <v>0.68211068211068204</v>
      </c>
      <c r="G18" s="662">
        <v>0</v>
      </c>
      <c r="H18" s="664">
        <v>1.7828200972447299</v>
      </c>
    </row>
    <row r="19" spans="2:8">
      <c r="B19" s="14" t="s">
        <v>18</v>
      </c>
      <c r="C19" s="662">
        <v>0.31210306659408499</v>
      </c>
      <c r="D19" s="663">
        <v>0.35960997242516402</v>
      </c>
      <c r="E19" s="662">
        <v>0</v>
      </c>
      <c r="F19" s="663">
        <v>0</v>
      </c>
      <c r="G19" s="662">
        <v>0.75046904315197005</v>
      </c>
      <c r="H19" s="664">
        <v>1.3506212857914599</v>
      </c>
    </row>
    <row r="20" spans="2:8">
      <c r="B20" s="20" t="s">
        <v>19</v>
      </c>
      <c r="C20" s="665" t="s">
        <v>37</v>
      </c>
      <c r="D20" s="666" t="s">
        <v>37</v>
      </c>
      <c r="E20" s="665">
        <v>0</v>
      </c>
      <c r="F20" s="666" t="s">
        <v>37</v>
      </c>
      <c r="G20" s="665">
        <v>0.56285178236397704</v>
      </c>
      <c r="H20" s="667">
        <v>3.5116153430578101</v>
      </c>
    </row>
    <row r="21" spans="2:8">
      <c r="B21" s="8" t="s">
        <v>20</v>
      </c>
      <c r="C21" s="659">
        <v>1.8617310832879701</v>
      </c>
      <c r="D21" s="660">
        <v>1.6246411007192201</v>
      </c>
      <c r="E21" s="659">
        <v>12.601156069364199</v>
      </c>
      <c r="F21" s="660">
        <v>9.7425997425997402</v>
      </c>
      <c r="G21" s="659">
        <v>16.322701688555298</v>
      </c>
      <c r="H21" s="671">
        <v>12.6958400864398</v>
      </c>
    </row>
    <row r="22" spans="2:8">
      <c r="B22" s="14" t="s">
        <v>21</v>
      </c>
      <c r="C22" s="662">
        <v>1.79640718562874</v>
      </c>
      <c r="D22" s="663">
        <v>1.4171191403473899</v>
      </c>
      <c r="E22" s="662">
        <v>12.601156069364199</v>
      </c>
      <c r="F22" s="663">
        <v>9.7425997425997402</v>
      </c>
      <c r="G22" s="662">
        <v>16.322701688555298</v>
      </c>
      <c r="H22" s="664">
        <v>10.156672069151799</v>
      </c>
    </row>
    <row r="23" spans="2:8">
      <c r="B23" s="14" t="s">
        <v>22</v>
      </c>
      <c r="C23" s="662">
        <v>3.2661948829613499E-2</v>
      </c>
      <c r="D23" s="663" t="s">
        <v>37</v>
      </c>
      <c r="E23" s="662">
        <v>0</v>
      </c>
      <c r="F23" s="663">
        <v>0</v>
      </c>
      <c r="G23" s="662">
        <v>0</v>
      </c>
      <c r="H23" s="664">
        <v>0</v>
      </c>
    </row>
    <row r="24" spans="2:8">
      <c r="B24" s="20" t="s">
        <v>23</v>
      </c>
      <c r="C24" s="665">
        <v>3.2661948829613499E-2</v>
      </c>
      <c r="D24" s="666" t="s">
        <v>37</v>
      </c>
      <c r="E24" s="665">
        <v>0</v>
      </c>
      <c r="F24" s="666">
        <v>0</v>
      </c>
      <c r="G24" s="665">
        <v>0</v>
      </c>
      <c r="H24" s="667">
        <v>2.5391680172879498</v>
      </c>
    </row>
    <row r="25" spans="2:8">
      <c r="B25" s="8" t="s">
        <v>24</v>
      </c>
      <c r="C25" s="659" t="s">
        <v>37</v>
      </c>
      <c r="D25" s="660">
        <v>0.54012565028285497</v>
      </c>
      <c r="E25" s="659" t="s">
        <v>37</v>
      </c>
      <c r="F25" s="660" t="s">
        <v>37</v>
      </c>
      <c r="G25" s="659">
        <v>0</v>
      </c>
      <c r="H25" s="672" t="s">
        <v>37</v>
      </c>
    </row>
    <row r="26" spans="2:8">
      <c r="B26" s="14" t="s">
        <v>25</v>
      </c>
      <c r="C26" s="662" t="s">
        <v>37</v>
      </c>
      <c r="D26" s="663">
        <v>0.46337095261108102</v>
      </c>
      <c r="E26" s="662">
        <v>0</v>
      </c>
      <c r="F26" s="663" t="s">
        <v>37</v>
      </c>
      <c r="G26" s="662">
        <v>0</v>
      </c>
      <c r="H26" s="664" t="s">
        <v>37</v>
      </c>
    </row>
    <row r="27" spans="2:8">
      <c r="B27" s="20" t="s">
        <v>26</v>
      </c>
      <c r="C27" s="665" t="s">
        <v>37</v>
      </c>
      <c r="D27" s="666" t="s">
        <v>37</v>
      </c>
      <c r="E27" s="665" t="s">
        <v>37</v>
      </c>
      <c r="F27" s="666">
        <v>1.28700128700129E-2</v>
      </c>
      <c r="G27" s="665">
        <v>0</v>
      </c>
      <c r="H27" s="667">
        <v>0.27012425715829302</v>
      </c>
    </row>
    <row r="28" spans="2:8">
      <c r="B28" s="26" t="s">
        <v>27</v>
      </c>
      <c r="C28" s="668" t="s">
        <v>37</v>
      </c>
      <c r="D28" s="669" t="s">
        <v>37</v>
      </c>
      <c r="E28" s="668" t="s">
        <v>37</v>
      </c>
      <c r="F28" s="669" t="s">
        <v>37</v>
      </c>
      <c r="G28" s="668">
        <v>0</v>
      </c>
      <c r="H28" s="670">
        <v>0.70232306861156102</v>
      </c>
    </row>
    <row r="29" spans="2:8">
      <c r="B29" s="20" t="s">
        <v>28</v>
      </c>
      <c r="C29" s="665">
        <v>5.4109961894392997</v>
      </c>
      <c r="D29" s="666">
        <v>1.4967166045996001</v>
      </c>
      <c r="E29" s="665">
        <v>5.6647398843930601</v>
      </c>
      <c r="F29" s="666">
        <v>4.2599742599742596</v>
      </c>
      <c r="G29" s="665">
        <v>2.2514071294559099</v>
      </c>
      <c r="H29" s="667">
        <v>3.1874662344678599</v>
      </c>
    </row>
    <row r="30" spans="2:8">
      <c r="B30" s="673" t="s">
        <v>38</v>
      </c>
      <c r="C30" s="674">
        <v>27575</v>
      </c>
      <c r="D30" s="675">
        <v>70482</v>
      </c>
      <c r="E30" s="674">
        <v>1778</v>
      </c>
      <c r="F30" s="675">
        <v>10294</v>
      </c>
      <c r="G30" s="674">
        <v>533</v>
      </c>
      <c r="H30" s="676">
        <v>1851</v>
      </c>
    </row>
    <row r="32" spans="2:8">
      <c r="B32" s="604" t="s">
        <v>117</v>
      </c>
    </row>
    <row r="34" spans="2:2">
      <c r="B34" s="604" t="s">
        <v>308</v>
      </c>
    </row>
  </sheetData>
  <mergeCells count="3">
    <mergeCell ref="C4:D4"/>
    <mergeCell ref="E4:F4"/>
    <mergeCell ref="G4:H4"/>
  </mergeCells>
  <hyperlinks>
    <hyperlink ref="B34" location="Index!A1" display="Back to Index"/>
    <hyperlink ref="B32" location="'Treatment notes'!A1" display="Note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K35"/>
  <sheetViews>
    <sheetView workbookViewId="0"/>
  </sheetViews>
  <sheetFormatPr defaultRowHeight="15"/>
  <cols>
    <col min="1" max="1" width="4.28515625" style="43" customWidth="1"/>
    <col min="2" max="2" width="28.5703125" style="43" customWidth="1"/>
    <col min="3" max="11" width="12.140625" style="43" customWidth="1"/>
    <col min="12" max="16384" width="9.140625" style="43"/>
  </cols>
  <sheetData>
    <row r="1" spans="2:11">
      <c r="H1" s="599"/>
    </row>
    <row r="2" spans="2:11">
      <c r="B2" s="1" t="s">
        <v>263</v>
      </c>
      <c r="C2" s="1"/>
      <c r="D2" s="1"/>
      <c r="E2" s="1"/>
      <c r="F2" s="1"/>
      <c r="G2" s="1"/>
      <c r="H2" s="1"/>
      <c r="I2" s="1"/>
    </row>
    <row r="3" spans="2:11">
      <c r="B3" s="149"/>
      <c r="C3" s="149"/>
      <c r="D3" s="149"/>
      <c r="E3" s="149"/>
      <c r="F3" s="149"/>
      <c r="G3" s="149"/>
      <c r="H3" s="149"/>
      <c r="I3" s="149"/>
    </row>
    <row r="4" spans="2:11">
      <c r="B4" s="54"/>
      <c r="C4" s="714" t="s">
        <v>56</v>
      </c>
      <c r="D4" s="715"/>
      <c r="E4" s="716"/>
      <c r="F4" s="714" t="s">
        <v>35</v>
      </c>
      <c r="G4" s="715"/>
      <c r="H4" s="716"/>
      <c r="I4" s="702" t="s">
        <v>57</v>
      </c>
      <c r="J4" s="703"/>
      <c r="K4" s="703"/>
    </row>
    <row r="5" spans="2:11" ht="39" thickBot="1">
      <c r="B5" s="150" t="s">
        <v>3</v>
      </c>
      <c r="C5" s="174" t="s">
        <v>59</v>
      </c>
      <c r="D5" s="175" t="s">
        <v>58</v>
      </c>
      <c r="E5" s="151" t="s">
        <v>60</v>
      </c>
      <c r="F5" s="174" t="s">
        <v>59</v>
      </c>
      <c r="G5" s="175" t="s">
        <v>58</v>
      </c>
      <c r="H5" s="151" t="s">
        <v>60</v>
      </c>
      <c r="I5" s="152" t="s">
        <v>59</v>
      </c>
      <c r="J5" s="175" t="s">
        <v>58</v>
      </c>
      <c r="K5" s="152" t="s">
        <v>60</v>
      </c>
    </row>
    <row r="6" spans="2:11">
      <c r="B6" s="63" t="s">
        <v>6</v>
      </c>
      <c r="C6" s="192">
        <v>49.670610000000003</v>
      </c>
      <c r="D6" s="193">
        <v>81.156899999999993</v>
      </c>
      <c r="E6" s="153">
        <v>67.731459999999998</v>
      </c>
      <c r="F6" s="200">
        <v>49.664610000000003</v>
      </c>
      <c r="G6" s="201">
        <v>76.267589999999998</v>
      </c>
      <c r="H6" s="154">
        <v>63.037100000000002</v>
      </c>
      <c r="I6" s="202">
        <v>49.670189999999998</v>
      </c>
      <c r="J6" s="203">
        <v>80.892359999999996</v>
      </c>
      <c r="K6" s="155">
        <v>67.443820000000002</v>
      </c>
    </row>
    <row r="7" spans="2:11">
      <c r="B7" s="67" t="s">
        <v>7</v>
      </c>
      <c r="C7" s="194">
        <v>42.93477</v>
      </c>
      <c r="D7" s="177">
        <v>71.4328</v>
      </c>
      <c r="E7" s="156">
        <v>59.28152</v>
      </c>
      <c r="F7" s="194">
        <v>40.32734</v>
      </c>
      <c r="G7" s="183">
        <v>59.822139999999997</v>
      </c>
      <c r="H7" s="156">
        <v>50.12677</v>
      </c>
      <c r="I7" s="204">
        <v>42.750300000000003</v>
      </c>
      <c r="J7" s="188">
        <v>70.804609999999997</v>
      </c>
      <c r="K7" s="157">
        <v>58.720579999999998</v>
      </c>
    </row>
    <row r="8" spans="2:11">
      <c r="B8" s="67" t="s">
        <v>8</v>
      </c>
      <c r="C8" s="194">
        <v>1.671961</v>
      </c>
      <c r="D8" s="177">
        <v>4.1779919999999997</v>
      </c>
      <c r="E8" s="156">
        <v>3.109445</v>
      </c>
      <c r="F8" s="194">
        <v>2.9111889999999998</v>
      </c>
      <c r="G8" s="183">
        <v>7.3267850000000001</v>
      </c>
      <c r="H8" s="156">
        <v>5.1307710000000002</v>
      </c>
      <c r="I8" s="204">
        <v>1.7596309999999999</v>
      </c>
      <c r="J8" s="188">
        <v>4.348357</v>
      </c>
      <c r="K8" s="157">
        <v>3.2332969999999999</v>
      </c>
    </row>
    <row r="9" spans="2:11">
      <c r="B9" s="67" t="s">
        <v>9</v>
      </c>
      <c r="C9" s="194">
        <v>1.982453</v>
      </c>
      <c r="D9" s="177">
        <v>2.2192020000000001</v>
      </c>
      <c r="E9" s="156">
        <v>2.118255</v>
      </c>
      <c r="F9" s="194">
        <v>2.6831230000000001</v>
      </c>
      <c r="G9" s="183">
        <v>3.9819490000000002</v>
      </c>
      <c r="H9" s="156">
        <v>3.3360020000000001</v>
      </c>
      <c r="I9" s="204">
        <v>2.0320230000000001</v>
      </c>
      <c r="J9" s="188">
        <v>2.314575</v>
      </c>
      <c r="K9" s="157">
        <v>2.192869</v>
      </c>
    </row>
    <row r="10" spans="2:11">
      <c r="B10" s="72" t="s">
        <v>43</v>
      </c>
      <c r="C10" s="195">
        <v>3.0814330000000001</v>
      </c>
      <c r="D10" s="178">
        <v>3.326905</v>
      </c>
      <c r="E10" s="158">
        <v>3.2222379999999999</v>
      </c>
      <c r="F10" s="195">
        <v>3.7429570000000001</v>
      </c>
      <c r="G10" s="184">
        <v>5.1367139999999996</v>
      </c>
      <c r="H10" s="159">
        <v>4.4435549999999999</v>
      </c>
      <c r="I10" s="205">
        <v>3.1282329999999998</v>
      </c>
      <c r="J10" s="189">
        <v>3.4248249999999998</v>
      </c>
      <c r="K10" s="160">
        <v>3.297072</v>
      </c>
    </row>
    <row r="11" spans="2:11">
      <c r="B11" s="76" t="s">
        <v>10</v>
      </c>
      <c r="C11" s="196">
        <v>25.263249999999999</v>
      </c>
      <c r="D11" s="179">
        <v>9.1281110000000005</v>
      </c>
      <c r="E11" s="161">
        <v>16.00798</v>
      </c>
      <c r="F11" s="196">
        <v>24.751809999999999</v>
      </c>
      <c r="G11" s="185">
        <v>10.11415</v>
      </c>
      <c r="H11" s="162">
        <v>17.393920000000001</v>
      </c>
      <c r="I11" s="206">
        <v>25.227070000000001</v>
      </c>
      <c r="J11" s="190">
        <v>9.1814599999999995</v>
      </c>
      <c r="K11" s="163">
        <v>16.0929</v>
      </c>
    </row>
    <row r="12" spans="2:11">
      <c r="B12" s="63" t="s">
        <v>11</v>
      </c>
      <c r="C12" s="194">
        <v>16.846260000000001</v>
      </c>
      <c r="D12" s="177">
        <v>6.0228979999999996</v>
      </c>
      <c r="E12" s="164">
        <v>10.637869999999999</v>
      </c>
      <c r="F12" s="194">
        <v>8.5054999999999996</v>
      </c>
      <c r="G12" s="183">
        <v>3.3182900000000002</v>
      </c>
      <c r="H12" s="156">
        <v>5.8980519999999999</v>
      </c>
      <c r="I12" s="204">
        <v>16.256180000000001</v>
      </c>
      <c r="J12" s="188">
        <v>5.8765660000000004</v>
      </c>
      <c r="K12" s="157">
        <v>10.34745</v>
      </c>
    </row>
    <row r="13" spans="2:11">
      <c r="B13" s="67" t="s">
        <v>12</v>
      </c>
      <c r="C13" s="194">
        <v>11.36974</v>
      </c>
      <c r="D13" s="177">
        <v>3.4977299999999998</v>
      </c>
      <c r="E13" s="164">
        <v>6.854279</v>
      </c>
      <c r="F13" s="194">
        <v>6.8956270000000002</v>
      </c>
      <c r="G13" s="183">
        <v>2.8271829999999998</v>
      </c>
      <c r="H13" s="164">
        <v>4.8505469999999997</v>
      </c>
      <c r="I13" s="204">
        <v>11.05322</v>
      </c>
      <c r="J13" s="188">
        <v>3.4614500000000001</v>
      </c>
      <c r="K13" s="157">
        <v>6.7315040000000002</v>
      </c>
    </row>
    <row r="14" spans="2:11">
      <c r="B14" s="72" t="s">
        <v>13</v>
      </c>
      <c r="C14" s="195">
        <v>5.4765139999999999</v>
      </c>
      <c r="D14" s="178">
        <v>2.5251679999999999</v>
      </c>
      <c r="E14" s="158">
        <v>3.7835930000000002</v>
      </c>
      <c r="F14" s="195">
        <v>1.609874</v>
      </c>
      <c r="G14" s="184">
        <v>0.49110700000000002</v>
      </c>
      <c r="H14" s="158">
        <v>1.0475049999999999</v>
      </c>
      <c r="I14" s="205">
        <v>5.2029649999999998</v>
      </c>
      <c r="J14" s="189">
        <v>2.4151150000000001</v>
      </c>
      <c r="K14" s="160">
        <v>3.615945</v>
      </c>
    </row>
    <row r="15" spans="2:11">
      <c r="B15" s="63" t="s">
        <v>14</v>
      </c>
      <c r="C15" s="197">
        <v>3.2816190000000001</v>
      </c>
      <c r="D15" s="176">
        <v>1.709006</v>
      </c>
      <c r="E15" s="165">
        <v>2.379553</v>
      </c>
      <c r="F15" s="197">
        <v>7.0431980000000003</v>
      </c>
      <c r="G15" s="182">
        <v>4.7119720000000003</v>
      </c>
      <c r="H15" s="165">
        <v>5.8713639999999998</v>
      </c>
      <c r="I15" s="207">
        <v>3.5477349999999999</v>
      </c>
      <c r="J15" s="187">
        <v>1.871481</v>
      </c>
      <c r="K15" s="166">
        <v>2.5935060000000001</v>
      </c>
    </row>
    <row r="16" spans="2:11">
      <c r="B16" s="67" t="s">
        <v>15</v>
      </c>
      <c r="C16" s="194">
        <v>1.9957309999999999</v>
      </c>
      <c r="D16" s="177">
        <v>1.037096</v>
      </c>
      <c r="E16" s="164">
        <v>1.445848</v>
      </c>
      <c r="F16" s="194">
        <v>6.7883019999999998</v>
      </c>
      <c r="G16" s="183">
        <v>4.6588799999999999</v>
      </c>
      <c r="H16" s="164">
        <v>5.7179080000000004</v>
      </c>
      <c r="I16" s="204">
        <v>2.3347850000000001</v>
      </c>
      <c r="J16" s="188">
        <v>1.233052</v>
      </c>
      <c r="K16" s="157">
        <v>1.7076089999999999</v>
      </c>
    </row>
    <row r="17" spans="2:11">
      <c r="B17" s="67" t="s">
        <v>16</v>
      </c>
      <c r="C17" s="194" t="s">
        <v>37</v>
      </c>
      <c r="D17" s="177" t="s">
        <v>37</v>
      </c>
      <c r="E17" s="164" t="s">
        <v>37</v>
      </c>
      <c r="F17" s="194" t="s">
        <v>37</v>
      </c>
      <c r="G17" s="177" t="s">
        <v>37</v>
      </c>
      <c r="H17" s="164" t="s">
        <v>37</v>
      </c>
      <c r="I17" s="194" t="s">
        <v>37</v>
      </c>
      <c r="J17" s="177" t="s">
        <v>37</v>
      </c>
      <c r="K17" s="167" t="s">
        <v>37</v>
      </c>
    </row>
    <row r="18" spans="2:11">
      <c r="B18" s="67" t="s">
        <v>17</v>
      </c>
      <c r="C18" s="194">
        <v>0.503529</v>
      </c>
      <c r="D18" s="177" t="s">
        <v>37</v>
      </c>
      <c r="E18" s="164">
        <v>0.30354100000000001</v>
      </c>
      <c r="F18" s="194">
        <v>0.25489699999999998</v>
      </c>
      <c r="G18" s="177" t="s">
        <v>37</v>
      </c>
      <c r="H18" s="164" t="s">
        <v>37</v>
      </c>
      <c r="I18" s="204">
        <v>0.48593900000000001</v>
      </c>
      <c r="J18" s="177" t="s">
        <v>37</v>
      </c>
      <c r="K18" s="157">
        <v>0.29434500000000002</v>
      </c>
    </row>
    <row r="19" spans="2:11">
      <c r="B19" s="67" t="s">
        <v>18</v>
      </c>
      <c r="C19" s="194">
        <v>0.34623999999999999</v>
      </c>
      <c r="D19" s="177">
        <v>0.30976199999999998</v>
      </c>
      <c r="E19" s="164">
        <v>0.32531599999999999</v>
      </c>
      <c r="F19" s="194">
        <v>0</v>
      </c>
      <c r="G19" s="177">
        <v>0</v>
      </c>
      <c r="H19" s="164">
        <v>0</v>
      </c>
      <c r="I19" s="204">
        <v>0.321745</v>
      </c>
      <c r="J19" s="188">
        <v>0.29300199999999998</v>
      </c>
      <c r="K19" s="157">
        <v>0.30538300000000002</v>
      </c>
    </row>
    <row r="20" spans="2:11">
      <c r="B20" s="72" t="s">
        <v>19</v>
      </c>
      <c r="C20" s="195" t="s">
        <v>37</v>
      </c>
      <c r="D20" s="178" t="s">
        <v>37</v>
      </c>
      <c r="E20" s="158" t="s">
        <v>37</v>
      </c>
      <c r="F20" s="195">
        <v>0</v>
      </c>
      <c r="G20" s="184">
        <v>0</v>
      </c>
      <c r="H20" s="158">
        <v>0</v>
      </c>
      <c r="I20" s="195" t="s">
        <v>37</v>
      </c>
      <c r="J20" s="178" t="s">
        <v>37</v>
      </c>
      <c r="K20" s="168" t="s">
        <v>37</v>
      </c>
    </row>
    <row r="21" spans="2:11">
      <c r="B21" s="63" t="s">
        <v>20</v>
      </c>
      <c r="C21" s="197">
        <v>1.6913659999999999</v>
      </c>
      <c r="D21" s="176">
        <v>1.0507610000000001</v>
      </c>
      <c r="E21" s="165">
        <v>1.323909</v>
      </c>
      <c r="F21" s="197">
        <v>2.1196670000000002</v>
      </c>
      <c r="G21" s="182">
        <v>1.5795060000000001</v>
      </c>
      <c r="H21" s="165">
        <v>1.8481449999999999</v>
      </c>
      <c r="I21" s="207">
        <v>1.7216670000000001</v>
      </c>
      <c r="J21" s="187">
        <v>1.079369</v>
      </c>
      <c r="K21" s="166">
        <v>1.356031</v>
      </c>
    </row>
    <row r="22" spans="2:11">
      <c r="B22" s="67" t="s">
        <v>21</v>
      </c>
      <c r="C22" s="194">
        <v>1.5238640000000001</v>
      </c>
      <c r="D22" s="177">
        <v>0.96269199999999999</v>
      </c>
      <c r="E22" s="164">
        <v>1.20197</v>
      </c>
      <c r="F22" s="194">
        <v>2.0928360000000001</v>
      </c>
      <c r="G22" s="183">
        <v>1.5529599999999999</v>
      </c>
      <c r="H22" s="164">
        <v>1.8214570000000001</v>
      </c>
      <c r="I22" s="204">
        <v>1.5641160000000001</v>
      </c>
      <c r="J22" s="188">
        <v>0.99462799999999996</v>
      </c>
      <c r="K22" s="157">
        <v>1.2399279999999999</v>
      </c>
    </row>
    <row r="23" spans="2:11">
      <c r="B23" s="67" t="s">
        <v>22</v>
      </c>
      <c r="C23" s="194" t="s">
        <v>37</v>
      </c>
      <c r="D23" s="177" t="s">
        <v>37</v>
      </c>
      <c r="E23" s="164" t="s">
        <v>37</v>
      </c>
      <c r="F23" s="194" t="s">
        <v>37</v>
      </c>
      <c r="G23" s="177" t="s">
        <v>37</v>
      </c>
      <c r="H23" s="164" t="s">
        <v>37</v>
      </c>
      <c r="I23" s="194" t="s">
        <v>37</v>
      </c>
      <c r="J23" s="177" t="s">
        <v>37</v>
      </c>
      <c r="K23" s="167" t="s">
        <v>37</v>
      </c>
    </row>
    <row r="24" spans="2:11">
      <c r="B24" s="72" t="s">
        <v>23</v>
      </c>
      <c r="C24" s="195" t="s">
        <v>37</v>
      </c>
      <c r="D24" s="178" t="s">
        <v>37</v>
      </c>
      <c r="E24" s="158" t="s">
        <v>37</v>
      </c>
      <c r="F24" s="195">
        <v>0</v>
      </c>
      <c r="G24" s="178" t="s">
        <v>37</v>
      </c>
      <c r="H24" s="158">
        <v>6.672E-3</v>
      </c>
      <c r="I24" s="195" t="s">
        <v>37</v>
      </c>
      <c r="J24" s="178" t="s">
        <v>37</v>
      </c>
      <c r="K24" s="168" t="s">
        <v>37</v>
      </c>
    </row>
    <row r="25" spans="2:11">
      <c r="B25" s="63" t="s">
        <v>24</v>
      </c>
      <c r="C25" s="197">
        <v>0.452461</v>
      </c>
      <c r="D25" s="176" t="s">
        <v>37</v>
      </c>
      <c r="E25" s="165">
        <v>0.26739499999999999</v>
      </c>
      <c r="F25" s="197">
        <v>0.26831199999999999</v>
      </c>
      <c r="G25" s="176" t="s">
        <v>37</v>
      </c>
      <c r="H25" s="165" t="s">
        <v>37</v>
      </c>
      <c r="I25" s="207">
        <v>0.43943300000000002</v>
      </c>
      <c r="J25" s="176" t="s">
        <v>37</v>
      </c>
      <c r="K25" s="166">
        <v>0.260822</v>
      </c>
    </row>
    <row r="26" spans="2:11">
      <c r="B26" s="67" t="s">
        <v>25</v>
      </c>
      <c r="C26" s="194">
        <v>0.37177399999999999</v>
      </c>
      <c r="D26" s="177" t="s">
        <v>37</v>
      </c>
      <c r="E26" s="164" t="s">
        <v>37</v>
      </c>
      <c r="F26" s="194">
        <v>0.26831199999999999</v>
      </c>
      <c r="G26" s="177" t="s">
        <v>37</v>
      </c>
      <c r="H26" s="164" t="s">
        <v>37</v>
      </c>
      <c r="I26" s="194">
        <v>0.364454</v>
      </c>
      <c r="J26" s="177" t="s">
        <v>37</v>
      </c>
      <c r="K26" s="167" t="s">
        <v>37</v>
      </c>
    </row>
    <row r="27" spans="2:11">
      <c r="B27" s="72" t="s">
        <v>26</v>
      </c>
      <c r="C27" s="195" t="s">
        <v>37</v>
      </c>
      <c r="D27" s="178" t="s">
        <v>37</v>
      </c>
      <c r="E27" s="158" t="s">
        <v>37</v>
      </c>
      <c r="F27" s="195">
        <v>0</v>
      </c>
      <c r="G27" s="184">
        <v>0</v>
      </c>
      <c r="H27" s="158">
        <v>0</v>
      </c>
      <c r="I27" s="195" t="s">
        <v>37</v>
      </c>
      <c r="J27" s="178" t="s">
        <v>37</v>
      </c>
      <c r="K27" s="168" t="s">
        <v>37</v>
      </c>
    </row>
    <row r="28" spans="2:11">
      <c r="B28" s="76" t="s">
        <v>27</v>
      </c>
      <c r="C28" s="198" t="s">
        <v>37</v>
      </c>
      <c r="D28" s="180" t="s">
        <v>37</v>
      </c>
      <c r="E28" s="169" t="s">
        <v>37</v>
      </c>
      <c r="F28" s="198">
        <v>0.348806</v>
      </c>
      <c r="G28" s="180" t="s">
        <v>37</v>
      </c>
      <c r="H28" s="169" t="s">
        <v>37</v>
      </c>
      <c r="I28" s="198" t="s">
        <v>37</v>
      </c>
      <c r="J28" s="180" t="s">
        <v>37</v>
      </c>
      <c r="K28" s="170" t="s">
        <v>37</v>
      </c>
    </row>
    <row r="29" spans="2:11">
      <c r="B29" s="72" t="s">
        <v>28</v>
      </c>
      <c r="C29" s="195">
        <v>2.5983309999999999</v>
      </c>
      <c r="D29" s="178">
        <v>0.74707299999999999</v>
      </c>
      <c r="E29" s="158">
        <v>1.5364310000000001</v>
      </c>
      <c r="F29" s="195">
        <v>7.298095</v>
      </c>
      <c r="G29" s="184">
        <v>3.8757630000000001</v>
      </c>
      <c r="H29" s="158">
        <v>5.5777960000000002</v>
      </c>
      <c r="I29" s="205">
        <v>2.9308200000000002</v>
      </c>
      <c r="J29" s="189">
        <v>0.91635100000000003</v>
      </c>
      <c r="K29" s="160">
        <v>1.784057</v>
      </c>
    </row>
    <row r="30" spans="2:11">
      <c r="B30" s="171" t="s">
        <v>29</v>
      </c>
      <c r="C30" s="199">
        <v>100</v>
      </c>
      <c r="D30" s="181">
        <v>100</v>
      </c>
      <c r="E30" s="172">
        <v>100</v>
      </c>
      <c r="F30" s="199">
        <v>100</v>
      </c>
      <c r="G30" s="186">
        <v>100</v>
      </c>
      <c r="H30" s="172">
        <v>100</v>
      </c>
      <c r="I30" s="208">
        <v>100</v>
      </c>
      <c r="J30" s="191">
        <v>100</v>
      </c>
      <c r="K30" s="173">
        <v>100</v>
      </c>
    </row>
    <row r="31" spans="2:11">
      <c r="B31" s="677" t="s">
        <v>38</v>
      </c>
      <c r="C31" s="678">
        <v>98057</v>
      </c>
      <c r="D31" s="679">
        <v>131888</v>
      </c>
      <c r="E31" s="680">
        <v>229945</v>
      </c>
      <c r="F31" s="678">
        <v>7460</v>
      </c>
      <c r="G31" s="681">
        <v>7536</v>
      </c>
      <c r="H31" s="680">
        <v>14996</v>
      </c>
      <c r="I31" s="682">
        <v>105517</v>
      </c>
      <c r="J31" s="679">
        <v>139424</v>
      </c>
      <c r="K31" s="683">
        <v>244941</v>
      </c>
    </row>
    <row r="33" spans="2:2">
      <c r="B33" s="604" t="s">
        <v>117</v>
      </c>
    </row>
    <row r="35" spans="2:2">
      <c r="B35" s="604" t="s">
        <v>308</v>
      </c>
    </row>
  </sheetData>
  <mergeCells count="3">
    <mergeCell ref="C4:E4"/>
    <mergeCell ref="F4:H4"/>
    <mergeCell ref="I4:K4"/>
  </mergeCells>
  <hyperlinks>
    <hyperlink ref="B35" location="Index!A1" display="Back to Index"/>
    <hyperlink ref="B33" location="'Treatment notes'!A1" display="Note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22"/>
  <sheetViews>
    <sheetView workbookViewId="0"/>
  </sheetViews>
  <sheetFormatPr defaultRowHeight="15"/>
  <cols>
    <col min="1" max="1" width="4.28515625" style="43" customWidth="1"/>
    <col min="2" max="2" width="28.5703125" style="43" customWidth="1"/>
    <col min="3" max="8" width="12.140625" style="43" customWidth="1"/>
    <col min="9" max="16384" width="9.140625" style="43"/>
  </cols>
  <sheetData>
    <row r="1" spans="1:9">
      <c r="B1" s="127"/>
      <c r="H1" s="599"/>
    </row>
    <row r="2" spans="1:9">
      <c r="B2" s="1" t="s">
        <v>348</v>
      </c>
    </row>
    <row r="3" spans="1:9">
      <c r="B3" s="209"/>
      <c r="C3" s="53"/>
      <c r="D3" s="53"/>
      <c r="E3" s="53"/>
      <c r="F3" s="53"/>
      <c r="G3" s="53"/>
      <c r="H3" s="53"/>
    </row>
    <row r="4" spans="1:9" ht="30" customHeight="1">
      <c r="B4" s="54"/>
      <c r="C4" s="717" t="s">
        <v>61</v>
      </c>
      <c r="D4" s="718"/>
      <c r="E4" s="693" t="s">
        <v>62</v>
      </c>
      <c r="F4" s="719"/>
      <c r="G4" s="720" t="s">
        <v>63</v>
      </c>
      <c r="H4" s="721"/>
    </row>
    <row r="5" spans="1:9" ht="15.75" thickBot="1">
      <c r="B5" s="210" t="s">
        <v>3</v>
      </c>
      <c r="C5" s="211" t="s">
        <v>4</v>
      </c>
      <c r="D5" s="212" t="s">
        <v>5</v>
      </c>
      <c r="E5" s="213" t="s">
        <v>4</v>
      </c>
      <c r="F5" s="212" t="s">
        <v>5</v>
      </c>
      <c r="G5" s="214" t="s">
        <v>4</v>
      </c>
      <c r="H5" s="215" t="s">
        <v>5</v>
      </c>
    </row>
    <row r="6" spans="1:9">
      <c r="A6" s="62"/>
      <c r="B6" s="8" t="s">
        <v>6</v>
      </c>
      <c r="C6" s="226">
        <v>4946</v>
      </c>
      <c r="D6" s="146">
        <v>4.3909411315595568</v>
      </c>
      <c r="E6" s="228">
        <v>7927</v>
      </c>
      <c r="F6" s="146">
        <v>7.0374020117008902</v>
      </c>
      <c r="G6" s="229">
        <v>99768</v>
      </c>
      <c r="H6" s="13">
        <v>88.571656856739551</v>
      </c>
    </row>
    <row r="7" spans="1:9">
      <c r="B7" s="14" t="s">
        <v>7</v>
      </c>
      <c r="C7" s="216">
        <v>3328</v>
      </c>
      <c r="D7" s="143">
        <v>3.3754589528774566</v>
      </c>
      <c r="E7" s="217">
        <v>6493</v>
      </c>
      <c r="F7" s="143">
        <v>6.5855934438201107</v>
      </c>
      <c r="G7" s="218">
        <v>88773</v>
      </c>
      <c r="H7" s="19">
        <v>90.038947603302432</v>
      </c>
    </row>
    <row r="8" spans="1:9">
      <c r="B8" s="14" t="s">
        <v>8</v>
      </c>
      <c r="C8" s="216">
        <v>416</v>
      </c>
      <c r="D8" s="143">
        <v>6.870355078447564</v>
      </c>
      <c r="E8" s="217">
        <v>669</v>
      </c>
      <c r="F8" s="143">
        <v>11.048720066061106</v>
      </c>
      <c r="G8" s="218">
        <v>4970</v>
      </c>
      <c r="H8" s="19">
        <v>82.080924855491332</v>
      </c>
    </row>
    <row r="9" spans="1:9">
      <c r="B9" s="14" t="s">
        <v>9</v>
      </c>
      <c r="C9" s="216">
        <v>545</v>
      </c>
      <c r="D9" s="143">
        <v>16.909711448960596</v>
      </c>
      <c r="E9" s="217">
        <v>482</v>
      </c>
      <c r="F9" s="143">
        <v>14.95501085944772</v>
      </c>
      <c r="G9" s="218">
        <v>2196</v>
      </c>
      <c r="H9" s="19">
        <v>68.135277691591682</v>
      </c>
    </row>
    <row r="10" spans="1:9">
      <c r="B10" s="14" t="s">
        <v>43</v>
      </c>
      <c r="C10" s="216">
        <v>657</v>
      </c>
      <c r="D10" s="143">
        <v>13.77647305514783</v>
      </c>
      <c r="E10" s="217">
        <v>283</v>
      </c>
      <c r="F10" s="143">
        <v>5.9341581044244078</v>
      </c>
      <c r="G10" s="218">
        <v>3829</v>
      </c>
      <c r="H10" s="19">
        <v>80.28936884042777</v>
      </c>
    </row>
    <row r="11" spans="1:9">
      <c r="A11" s="62"/>
      <c r="B11" s="8" t="s">
        <v>10</v>
      </c>
      <c r="C11" s="226">
        <v>12342</v>
      </c>
      <c r="D11" s="146">
        <v>96.535001955416504</v>
      </c>
      <c r="E11" s="228">
        <v>287</v>
      </c>
      <c r="F11" s="146">
        <v>2.2448181462651542</v>
      </c>
      <c r="G11" s="229">
        <v>156</v>
      </c>
      <c r="H11" s="13">
        <v>1.2201798983183418</v>
      </c>
    </row>
    <row r="12" spans="1:9">
      <c r="A12" s="62"/>
      <c r="B12" s="8" t="s">
        <v>11</v>
      </c>
      <c r="C12" s="226">
        <v>6319</v>
      </c>
      <c r="D12" s="146">
        <v>77.221068067945737</v>
      </c>
      <c r="E12" s="228">
        <v>840</v>
      </c>
      <c r="F12" s="146">
        <v>10.265183917878529</v>
      </c>
      <c r="G12" s="229">
        <v>1024</v>
      </c>
      <c r="H12" s="13">
        <v>12.513748014175729</v>
      </c>
    </row>
    <row r="13" spans="1:9">
      <c r="A13" s="62"/>
      <c r="B13" s="8" t="s">
        <v>14</v>
      </c>
      <c r="C13" s="226">
        <v>2211</v>
      </c>
      <c r="D13" s="146">
        <v>84.842670759785108</v>
      </c>
      <c r="E13" s="228">
        <v>204</v>
      </c>
      <c r="F13" s="146">
        <v>7.8280890253261708</v>
      </c>
      <c r="G13" s="229">
        <v>191</v>
      </c>
      <c r="H13" s="13">
        <v>7.3292402148887188</v>
      </c>
    </row>
    <row r="14" spans="1:9">
      <c r="A14" s="62"/>
      <c r="B14" s="8" t="s">
        <v>20</v>
      </c>
      <c r="C14" s="226">
        <v>1015</v>
      </c>
      <c r="D14" s="146">
        <v>67.531603459747174</v>
      </c>
      <c r="E14" s="228">
        <v>245</v>
      </c>
      <c r="F14" s="146">
        <v>16.300731869594145</v>
      </c>
      <c r="G14" s="229">
        <v>243</v>
      </c>
      <c r="H14" s="13">
        <v>16.167664670658681</v>
      </c>
    </row>
    <row r="15" spans="1:9">
      <c r="A15" s="62"/>
      <c r="B15" s="8" t="s">
        <v>28</v>
      </c>
      <c r="C15" s="226">
        <v>1271</v>
      </c>
      <c r="D15" s="146">
        <v>83.071895424836612</v>
      </c>
      <c r="E15" s="228">
        <v>136</v>
      </c>
      <c r="F15" s="146">
        <v>8.8888888888888893</v>
      </c>
      <c r="G15" s="229">
        <v>123</v>
      </c>
      <c r="H15" s="13">
        <v>8.0392156862745097</v>
      </c>
      <c r="I15" s="44"/>
    </row>
    <row r="16" spans="1:9">
      <c r="A16" s="219"/>
      <c r="B16" s="34" t="s">
        <v>29</v>
      </c>
      <c r="C16" s="220">
        <v>28104</v>
      </c>
      <c r="D16" s="230">
        <v>20.182695622199244</v>
      </c>
      <c r="E16" s="221">
        <v>9639</v>
      </c>
      <c r="F16" s="230">
        <v>6.9221820062047561</v>
      </c>
      <c r="G16" s="222">
        <v>101505</v>
      </c>
      <c r="H16" s="231">
        <v>72.895122371596003</v>
      </c>
    </row>
    <row r="17" spans="1:8">
      <c r="A17" s="223"/>
      <c r="B17" s="14" t="s">
        <v>30</v>
      </c>
      <c r="C17" s="216">
        <v>106</v>
      </c>
      <c r="D17" s="224" t="s">
        <v>31</v>
      </c>
      <c r="E17" s="217">
        <v>48</v>
      </c>
      <c r="F17" s="224" t="s">
        <v>31</v>
      </c>
      <c r="G17" s="218">
        <v>22</v>
      </c>
      <c r="H17" s="225" t="s">
        <v>31</v>
      </c>
    </row>
    <row r="18" spans="1:8">
      <c r="A18" s="62"/>
      <c r="B18" s="8" t="s">
        <v>32</v>
      </c>
      <c r="C18" s="226">
        <v>28210</v>
      </c>
      <c r="D18" s="227" t="s">
        <v>31</v>
      </c>
      <c r="E18" s="228">
        <v>9687</v>
      </c>
      <c r="F18" s="227" t="s">
        <v>31</v>
      </c>
      <c r="G18" s="229">
        <v>101527</v>
      </c>
      <c r="H18" s="217" t="s">
        <v>31</v>
      </c>
    </row>
    <row r="20" spans="1:8">
      <c r="B20" s="604" t="s">
        <v>117</v>
      </c>
    </row>
    <row r="22" spans="1:8">
      <c r="B22" s="604" t="s">
        <v>308</v>
      </c>
    </row>
  </sheetData>
  <mergeCells count="3">
    <mergeCell ref="C4:D4"/>
    <mergeCell ref="E4:F4"/>
    <mergeCell ref="G4:H4"/>
  </mergeCells>
  <hyperlinks>
    <hyperlink ref="B22" location="Index!A1" display="Back to Index"/>
    <hyperlink ref="B20" location="'Treatment notes'!A1" display="Note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O35"/>
  <sheetViews>
    <sheetView workbookViewId="0"/>
  </sheetViews>
  <sheetFormatPr defaultRowHeight="15"/>
  <cols>
    <col min="1" max="1" width="4.28515625" style="43" customWidth="1"/>
    <col min="2" max="2" width="28.5703125" style="43" customWidth="1"/>
    <col min="3" max="15" width="12.140625" style="43" customWidth="1"/>
    <col min="16" max="16384" width="9.140625" style="43"/>
  </cols>
  <sheetData>
    <row r="1" spans="2:15">
      <c r="B1" s="612"/>
      <c r="H1" s="599"/>
    </row>
    <row r="2" spans="2:15">
      <c r="B2" s="1" t="s">
        <v>434</v>
      </c>
    </row>
    <row r="3" spans="2:15">
      <c r="B3" s="232"/>
      <c r="C3" s="53"/>
      <c r="D3" s="53"/>
      <c r="E3" s="53"/>
      <c r="F3" s="53"/>
      <c r="G3" s="53"/>
      <c r="H3" s="53"/>
      <c r="I3" s="53"/>
      <c r="J3" s="53"/>
      <c r="K3" s="53"/>
      <c r="L3" s="53"/>
      <c r="M3" s="53"/>
      <c r="N3" s="53"/>
      <c r="O3" s="53"/>
    </row>
    <row r="4" spans="2:15">
      <c r="B4" s="233"/>
      <c r="C4" s="689" t="s">
        <v>146</v>
      </c>
      <c r="D4" s="722"/>
      <c r="E4" s="689" t="s">
        <v>75</v>
      </c>
      <c r="F4" s="722"/>
      <c r="G4" s="689" t="s">
        <v>76</v>
      </c>
      <c r="H4" s="722"/>
      <c r="I4" s="689" t="s">
        <v>77</v>
      </c>
      <c r="J4" s="722"/>
      <c r="K4" s="689" t="s">
        <v>78</v>
      </c>
      <c r="L4" s="722"/>
      <c r="M4" s="689" t="s">
        <v>129</v>
      </c>
      <c r="N4" s="722"/>
      <c r="O4" s="234" t="s">
        <v>32</v>
      </c>
    </row>
    <row r="5" spans="2:15" ht="15.75" thickBot="1">
      <c r="B5" s="150" t="s">
        <v>3</v>
      </c>
      <c r="C5" s="235" t="s">
        <v>4</v>
      </c>
      <c r="D5" s="236" t="s">
        <v>5</v>
      </c>
      <c r="E5" s="235" t="s">
        <v>4</v>
      </c>
      <c r="F5" s="236" t="s">
        <v>5</v>
      </c>
      <c r="G5" s="235" t="s">
        <v>4</v>
      </c>
      <c r="H5" s="236" t="s">
        <v>5</v>
      </c>
      <c r="I5" s="235" t="s">
        <v>4</v>
      </c>
      <c r="J5" s="236" t="s">
        <v>5</v>
      </c>
      <c r="K5" s="235" t="s">
        <v>4</v>
      </c>
      <c r="L5" s="236" t="s">
        <v>5</v>
      </c>
      <c r="M5" s="235" t="s">
        <v>4</v>
      </c>
      <c r="N5" s="236" t="s">
        <v>5</v>
      </c>
      <c r="O5" s="235" t="s">
        <v>4</v>
      </c>
    </row>
    <row r="6" spans="2:15">
      <c r="B6" s="63" t="s">
        <v>6</v>
      </c>
      <c r="C6" s="106">
        <v>5266</v>
      </c>
      <c r="D6" s="239">
        <v>3.191999</v>
      </c>
      <c r="E6" s="106">
        <v>44828</v>
      </c>
      <c r="F6" s="240">
        <v>27.172599999999999</v>
      </c>
      <c r="G6" s="106">
        <v>70712</v>
      </c>
      <c r="H6" s="240">
        <v>42.862250000000003</v>
      </c>
      <c r="I6" s="106">
        <v>35993</v>
      </c>
      <c r="J6" s="240">
        <v>21.817250000000001</v>
      </c>
      <c r="K6" s="106">
        <v>7282</v>
      </c>
      <c r="L6" s="240">
        <v>4.414002</v>
      </c>
      <c r="M6" s="106">
        <v>894</v>
      </c>
      <c r="N6" s="240">
        <v>0.54190000000000005</v>
      </c>
      <c r="O6" s="106">
        <v>164975</v>
      </c>
    </row>
    <row r="7" spans="2:15">
      <c r="B7" s="67" t="s">
        <v>42</v>
      </c>
      <c r="C7" s="108">
        <v>4371</v>
      </c>
      <c r="D7" s="237">
        <v>3.043088</v>
      </c>
      <c r="E7" s="108">
        <v>38773</v>
      </c>
      <c r="F7" s="238">
        <v>26.993739999999999</v>
      </c>
      <c r="G7" s="108">
        <v>62363</v>
      </c>
      <c r="H7" s="238">
        <v>43.417090000000002</v>
      </c>
      <c r="I7" s="108">
        <v>31537</v>
      </c>
      <c r="J7" s="238">
        <v>21.956040000000002</v>
      </c>
      <c r="K7" s="108">
        <v>5968</v>
      </c>
      <c r="L7" s="238">
        <v>4.1549180000000003</v>
      </c>
      <c r="M7" s="108">
        <v>625</v>
      </c>
      <c r="N7" s="238">
        <v>0.43512499999999998</v>
      </c>
      <c r="O7" s="108">
        <v>143637</v>
      </c>
    </row>
    <row r="8" spans="2:15">
      <c r="B8" s="67" t="s">
        <v>8</v>
      </c>
      <c r="C8" s="108">
        <v>159</v>
      </c>
      <c r="D8" s="237">
        <v>2.0103680000000002</v>
      </c>
      <c r="E8" s="108">
        <v>1694</v>
      </c>
      <c r="F8" s="238">
        <v>21.41864</v>
      </c>
      <c r="G8" s="108">
        <v>3226</v>
      </c>
      <c r="H8" s="238">
        <v>40.788969999999999</v>
      </c>
      <c r="I8" s="108">
        <v>2085</v>
      </c>
      <c r="J8" s="238">
        <v>26.362369999999999</v>
      </c>
      <c r="K8" s="108">
        <v>631</v>
      </c>
      <c r="L8" s="238">
        <v>7.9782529999999996</v>
      </c>
      <c r="M8" s="108">
        <v>114</v>
      </c>
      <c r="N8" s="238">
        <v>1.4413959999999999</v>
      </c>
      <c r="O8" s="108">
        <v>7909</v>
      </c>
    </row>
    <row r="9" spans="2:15">
      <c r="B9" s="67" t="s">
        <v>9</v>
      </c>
      <c r="C9" s="108">
        <v>278</v>
      </c>
      <c r="D9" s="237">
        <v>5.1826990000000004</v>
      </c>
      <c r="E9" s="108">
        <v>1936</v>
      </c>
      <c r="F9" s="238">
        <v>36.092469999999999</v>
      </c>
      <c r="G9" s="108">
        <v>2203</v>
      </c>
      <c r="H9" s="238">
        <v>41.070099999999996</v>
      </c>
      <c r="I9" s="108">
        <v>807</v>
      </c>
      <c r="J9" s="238">
        <v>15.044739999999999</v>
      </c>
      <c r="K9" s="108">
        <v>123</v>
      </c>
      <c r="L9" s="238">
        <v>2.2930649999999999</v>
      </c>
      <c r="M9" s="108">
        <v>17</v>
      </c>
      <c r="N9" s="238">
        <v>0.31692799999999999</v>
      </c>
      <c r="O9" s="108">
        <v>5364</v>
      </c>
    </row>
    <row r="10" spans="2:15">
      <c r="B10" s="72" t="s">
        <v>43</v>
      </c>
      <c r="C10" s="110">
        <v>458</v>
      </c>
      <c r="D10" s="642">
        <v>5.6788590000000001</v>
      </c>
      <c r="E10" s="110">
        <v>2425</v>
      </c>
      <c r="F10" s="643">
        <v>30.068200000000001</v>
      </c>
      <c r="G10" s="110">
        <v>2920</v>
      </c>
      <c r="H10" s="643">
        <v>36.205829999999999</v>
      </c>
      <c r="I10" s="110">
        <v>1564</v>
      </c>
      <c r="J10" s="643">
        <v>19.392440000000001</v>
      </c>
      <c r="K10" s="110">
        <v>560</v>
      </c>
      <c r="L10" s="643">
        <v>6.9435830000000003</v>
      </c>
      <c r="M10" s="110">
        <v>138</v>
      </c>
      <c r="N10" s="643">
        <v>1.7110970000000001</v>
      </c>
      <c r="O10" s="110">
        <v>8065</v>
      </c>
    </row>
    <row r="11" spans="2:15">
      <c r="B11" s="644" t="s">
        <v>10</v>
      </c>
      <c r="C11" s="648">
        <v>24187</v>
      </c>
      <c r="D11" s="649">
        <v>61.442909999999998</v>
      </c>
      <c r="E11" s="648">
        <v>9268</v>
      </c>
      <c r="F11" s="650">
        <v>23.543759999999999</v>
      </c>
      <c r="G11" s="648">
        <v>3943</v>
      </c>
      <c r="H11" s="650">
        <v>10.01651</v>
      </c>
      <c r="I11" s="648">
        <v>1627</v>
      </c>
      <c r="J11" s="650">
        <v>4.1331129999999998</v>
      </c>
      <c r="K11" s="648">
        <v>310</v>
      </c>
      <c r="L11" s="650">
        <v>0.78750200000000004</v>
      </c>
      <c r="M11" s="648">
        <v>30</v>
      </c>
      <c r="N11" s="650">
        <v>7.621E-2</v>
      </c>
      <c r="O11" s="648">
        <v>39365</v>
      </c>
    </row>
    <row r="12" spans="2:15">
      <c r="B12" s="63" t="s">
        <v>11</v>
      </c>
      <c r="C12" s="108">
        <v>4271</v>
      </c>
      <c r="D12" s="237">
        <v>16.874089999999999</v>
      </c>
      <c r="E12" s="108">
        <v>11187</v>
      </c>
      <c r="F12" s="238">
        <v>44.198169999999998</v>
      </c>
      <c r="G12" s="108">
        <v>6710</v>
      </c>
      <c r="H12" s="238">
        <v>26.510210000000001</v>
      </c>
      <c r="I12" s="108">
        <v>2666</v>
      </c>
      <c r="J12" s="238">
        <v>10.532970000000001</v>
      </c>
      <c r="K12" s="108">
        <v>434</v>
      </c>
      <c r="L12" s="238">
        <v>1.7146699999999999</v>
      </c>
      <c r="M12" s="108">
        <v>43</v>
      </c>
      <c r="N12" s="238">
        <v>0.16988700000000001</v>
      </c>
      <c r="O12" s="108">
        <v>25311</v>
      </c>
    </row>
    <row r="13" spans="2:15">
      <c r="B13" s="67" t="s">
        <v>12</v>
      </c>
      <c r="C13" s="108">
        <v>3523</v>
      </c>
      <c r="D13" s="237">
        <v>21.395600000000002</v>
      </c>
      <c r="E13" s="108">
        <v>8071</v>
      </c>
      <c r="F13" s="238">
        <v>49.016150000000003</v>
      </c>
      <c r="G13" s="108">
        <v>3619</v>
      </c>
      <c r="H13" s="238">
        <v>21.978619999999999</v>
      </c>
      <c r="I13" s="108">
        <v>1081</v>
      </c>
      <c r="J13" s="238">
        <v>6.5650430000000002</v>
      </c>
      <c r="K13" s="108">
        <v>157</v>
      </c>
      <c r="L13" s="238">
        <v>0.95347999999999999</v>
      </c>
      <c r="M13" s="108">
        <v>15</v>
      </c>
      <c r="N13" s="238">
        <v>9.1096999999999997E-2</v>
      </c>
      <c r="O13" s="108">
        <v>16466</v>
      </c>
    </row>
    <row r="14" spans="2:15">
      <c r="B14" s="72" t="s">
        <v>13</v>
      </c>
      <c r="C14" s="110">
        <v>748</v>
      </c>
      <c r="D14" s="642">
        <v>8.4567549999999994</v>
      </c>
      <c r="E14" s="110">
        <v>3116</v>
      </c>
      <c r="F14" s="643">
        <v>35.228940000000001</v>
      </c>
      <c r="G14" s="110">
        <v>3091</v>
      </c>
      <c r="H14" s="643">
        <v>34.946300000000001</v>
      </c>
      <c r="I14" s="110">
        <v>1585</v>
      </c>
      <c r="J14" s="643">
        <v>17.919730000000001</v>
      </c>
      <c r="K14" s="110">
        <v>277</v>
      </c>
      <c r="L14" s="643">
        <v>3.131713</v>
      </c>
      <c r="M14" s="110">
        <v>28</v>
      </c>
      <c r="N14" s="643">
        <v>0.31656299999999998</v>
      </c>
      <c r="O14" s="110">
        <v>8845</v>
      </c>
    </row>
    <row r="15" spans="2:15">
      <c r="B15" s="63" t="s">
        <v>14</v>
      </c>
      <c r="C15" s="106">
        <v>1363</v>
      </c>
      <c r="D15" s="239">
        <v>21.484870000000001</v>
      </c>
      <c r="E15" s="106">
        <v>2082</v>
      </c>
      <c r="F15" s="240">
        <v>32.81841</v>
      </c>
      <c r="G15" s="106">
        <v>1820</v>
      </c>
      <c r="H15" s="240">
        <v>28.68852</v>
      </c>
      <c r="I15" s="106">
        <v>893</v>
      </c>
      <c r="J15" s="240">
        <v>14.07629</v>
      </c>
      <c r="K15" s="106">
        <v>168</v>
      </c>
      <c r="L15" s="240">
        <v>2.6481720000000002</v>
      </c>
      <c r="M15" s="106">
        <v>18</v>
      </c>
      <c r="N15" s="240">
        <v>0.28373300000000001</v>
      </c>
      <c r="O15" s="106">
        <v>6344</v>
      </c>
    </row>
    <row r="16" spans="2:15">
      <c r="B16" s="67" t="s">
        <v>15</v>
      </c>
      <c r="C16" s="108">
        <v>425</v>
      </c>
      <c r="D16" s="237">
        <v>10.174770000000001</v>
      </c>
      <c r="E16" s="108">
        <v>1410</v>
      </c>
      <c r="F16" s="238">
        <v>33.756279999999997</v>
      </c>
      <c r="G16" s="108">
        <v>1449</v>
      </c>
      <c r="H16" s="238">
        <v>34.689970000000002</v>
      </c>
      <c r="I16" s="108">
        <v>725</v>
      </c>
      <c r="J16" s="238">
        <v>17.356950000000001</v>
      </c>
      <c r="K16" s="108">
        <v>152</v>
      </c>
      <c r="L16" s="238">
        <v>3.6389749999999998</v>
      </c>
      <c r="M16" s="108">
        <v>16</v>
      </c>
      <c r="N16" s="238">
        <v>0.38305</v>
      </c>
      <c r="O16" s="108">
        <v>4177</v>
      </c>
    </row>
    <row r="17" spans="2:15">
      <c r="B17" s="67" t="s">
        <v>16</v>
      </c>
      <c r="C17" s="108">
        <v>20</v>
      </c>
      <c r="D17" s="237">
        <v>6.6666670000000003</v>
      </c>
      <c r="E17" s="108">
        <v>112</v>
      </c>
      <c r="F17" s="238">
        <v>37.333329999999997</v>
      </c>
      <c r="G17" s="108">
        <v>102</v>
      </c>
      <c r="H17" s="238">
        <v>34</v>
      </c>
      <c r="I17" s="108">
        <v>59</v>
      </c>
      <c r="J17" s="238">
        <v>19.66667</v>
      </c>
      <c r="K17" s="108">
        <v>7</v>
      </c>
      <c r="L17" s="238">
        <v>2.3333330000000001</v>
      </c>
      <c r="M17" s="108">
        <v>0</v>
      </c>
      <c r="N17" s="238">
        <v>0</v>
      </c>
      <c r="O17" s="108">
        <v>300</v>
      </c>
    </row>
    <row r="18" spans="2:15">
      <c r="B18" s="67" t="s">
        <v>17</v>
      </c>
      <c r="C18" s="108">
        <v>526</v>
      </c>
      <c r="D18" s="237">
        <v>73.05556</v>
      </c>
      <c r="E18" s="108">
        <v>117</v>
      </c>
      <c r="F18" s="238">
        <v>16.25</v>
      </c>
      <c r="G18" s="108">
        <v>54</v>
      </c>
      <c r="H18" s="238">
        <v>7.5</v>
      </c>
      <c r="I18" s="108">
        <v>21</v>
      </c>
      <c r="J18" s="238">
        <v>2.9166669999999999</v>
      </c>
      <c r="K18" s="108">
        <v>2</v>
      </c>
      <c r="L18" s="238">
        <v>0.27777800000000002</v>
      </c>
      <c r="M18" s="108">
        <v>0</v>
      </c>
      <c r="N18" s="238">
        <v>0</v>
      </c>
      <c r="O18" s="108">
        <v>720</v>
      </c>
    </row>
    <row r="19" spans="2:15">
      <c r="B19" s="67" t="s">
        <v>18</v>
      </c>
      <c r="C19" s="108">
        <v>269</v>
      </c>
      <c r="D19" s="237">
        <v>36.010710000000003</v>
      </c>
      <c r="E19" s="108">
        <v>302</v>
      </c>
      <c r="F19" s="238">
        <v>40.428379999999997</v>
      </c>
      <c r="G19" s="108">
        <v>129</v>
      </c>
      <c r="H19" s="238">
        <v>17.269079999999999</v>
      </c>
      <c r="I19" s="108">
        <v>45</v>
      </c>
      <c r="J19" s="238">
        <v>6.0240960000000001</v>
      </c>
      <c r="K19" s="108">
        <v>1</v>
      </c>
      <c r="L19" s="238">
        <v>0.13386899999999999</v>
      </c>
      <c r="M19" s="108">
        <v>1</v>
      </c>
      <c r="N19" s="238">
        <v>0.13386899999999999</v>
      </c>
      <c r="O19" s="108">
        <v>747</v>
      </c>
    </row>
    <row r="20" spans="2:15">
      <c r="B20" s="72" t="s">
        <v>19</v>
      </c>
      <c r="C20" s="110">
        <v>123</v>
      </c>
      <c r="D20" s="642">
        <v>30.75</v>
      </c>
      <c r="E20" s="110">
        <v>141</v>
      </c>
      <c r="F20" s="643">
        <v>35.25</v>
      </c>
      <c r="G20" s="110">
        <v>86</v>
      </c>
      <c r="H20" s="643">
        <v>21.5</v>
      </c>
      <c r="I20" s="110">
        <v>43</v>
      </c>
      <c r="J20" s="643">
        <v>10.75</v>
      </c>
      <c r="K20" s="110">
        <v>6</v>
      </c>
      <c r="L20" s="643">
        <v>1.5</v>
      </c>
      <c r="M20" s="110">
        <v>1</v>
      </c>
      <c r="N20" s="643">
        <v>0.25</v>
      </c>
      <c r="O20" s="110">
        <v>400</v>
      </c>
    </row>
    <row r="21" spans="2:15">
      <c r="B21" s="63" t="s">
        <v>20</v>
      </c>
      <c r="C21" s="106">
        <v>460</v>
      </c>
      <c r="D21" s="239">
        <v>13.86795</v>
      </c>
      <c r="E21" s="106">
        <v>1016</v>
      </c>
      <c r="F21" s="240">
        <v>30.630089999999999</v>
      </c>
      <c r="G21" s="106">
        <v>936</v>
      </c>
      <c r="H21" s="240">
        <v>28.21827</v>
      </c>
      <c r="I21" s="106">
        <v>457</v>
      </c>
      <c r="J21" s="240">
        <v>13.777509999999999</v>
      </c>
      <c r="K21" s="106">
        <v>219</v>
      </c>
      <c r="L21" s="240">
        <v>6.6023519999999998</v>
      </c>
      <c r="M21" s="106">
        <v>229</v>
      </c>
      <c r="N21" s="240">
        <v>6.903829</v>
      </c>
      <c r="O21" s="106">
        <v>3317</v>
      </c>
    </row>
    <row r="22" spans="2:15">
      <c r="B22" s="67" t="s">
        <v>21</v>
      </c>
      <c r="C22" s="108">
        <v>418</v>
      </c>
      <c r="D22" s="237">
        <v>13.78173</v>
      </c>
      <c r="E22" s="108">
        <v>906</v>
      </c>
      <c r="F22" s="238">
        <v>29.871410000000001</v>
      </c>
      <c r="G22" s="108">
        <v>859</v>
      </c>
      <c r="H22" s="238">
        <v>28.32179</v>
      </c>
      <c r="I22" s="108">
        <v>420</v>
      </c>
      <c r="J22" s="238">
        <v>13.84768</v>
      </c>
      <c r="K22" s="108">
        <v>207</v>
      </c>
      <c r="L22" s="238">
        <v>6.8249259999999996</v>
      </c>
      <c r="M22" s="108">
        <v>223</v>
      </c>
      <c r="N22" s="238">
        <v>7.3524560000000001</v>
      </c>
      <c r="O22" s="108">
        <v>3033</v>
      </c>
    </row>
    <row r="23" spans="2:15">
      <c r="B23" s="67" t="s">
        <v>22</v>
      </c>
      <c r="C23" s="108">
        <v>21</v>
      </c>
      <c r="D23" s="237">
        <v>12.650600000000001</v>
      </c>
      <c r="E23" s="108">
        <v>79</v>
      </c>
      <c r="F23" s="238">
        <v>47.590359999999997</v>
      </c>
      <c r="G23" s="108">
        <v>47</v>
      </c>
      <c r="H23" s="238">
        <v>28.31325</v>
      </c>
      <c r="I23" s="108">
        <v>17</v>
      </c>
      <c r="J23" s="238">
        <v>10.240959999999999</v>
      </c>
      <c r="K23" s="108">
        <v>2</v>
      </c>
      <c r="L23" s="238">
        <v>1.2048190000000001</v>
      </c>
      <c r="M23" s="108">
        <v>0</v>
      </c>
      <c r="N23" s="238">
        <v>0</v>
      </c>
      <c r="O23" s="108">
        <v>166</v>
      </c>
    </row>
    <row r="24" spans="2:15">
      <c r="B24" s="72" t="s">
        <v>23</v>
      </c>
      <c r="C24" s="110">
        <v>21</v>
      </c>
      <c r="D24" s="642">
        <v>17.796610000000001</v>
      </c>
      <c r="E24" s="110">
        <v>31</v>
      </c>
      <c r="F24" s="643">
        <v>26.271190000000001</v>
      </c>
      <c r="G24" s="110">
        <v>30</v>
      </c>
      <c r="H24" s="643">
        <v>25.423729999999999</v>
      </c>
      <c r="I24" s="110">
        <v>20</v>
      </c>
      <c r="J24" s="643">
        <v>16.949149999999999</v>
      </c>
      <c r="K24" s="110">
        <v>10</v>
      </c>
      <c r="L24" s="643">
        <v>8.4745760000000008</v>
      </c>
      <c r="M24" s="110">
        <v>6</v>
      </c>
      <c r="N24" s="643">
        <v>5.084746</v>
      </c>
      <c r="O24" s="110">
        <v>118</v>
      </c>
    </row>
    <row r="25" spans="2:15">
      <c r="B25" s="63" t="s">
        <v>24</v>
      </c>
      <c r="C25" s="106">
        <v>266</v>
      </c>
      <c r="D25" s="239">
        <v>41.692790000000002</v>
      </c>
      <c r="E25" s="106">
        <v>288</v>
      </c>
      <c r="F25" s="240">
        <v>45.141069999999999</v>
      </c>
      <c r="G25" s="106">
        <v>60</v>
      </c>
      <c r="H25" s="240">
        <v>9.4043890000000001</v>
      </c>
      <c r="I25" s="106">
        <v>20</v>
      </c>
      <c r="J25" s="240">
        <v>3.1347960000000001</v>
      </c>
      <c r="K25" s="106">
        <v>4</v>
      </c>
      <c r="L25" s="240">
        <v>0.62695900000000004</v>
      </c>
      <c r="M25" s="106">
        <v>0</v>
      </c>
      <c r="N25" s="240">
        <v>0</v>
      </c>
      <c r="O25" s="106">
        <v>638</v>
      </c>
    </row>
    <row r="26" spans="2:15">
      <c r="B26" s="67" t="s">
        <v>25</v>
      </c>
      <c r="C26" s="108">
        <v>204</v>
      </c>
      <c r="D26" s="237">
        <v>39.921720000000001</v>
      </c>
      <c r="E26" s="108">
        <v>258</v>
      </c>
      <c r="F26" s="238">
        <v>50.489240000000002</v>
      </c>
      <c r="G26" s="108">
        <v>36</v>
      </c>
      <c r="H26" s="238">
        <v>7.0450100000000004</v>
      </c>
      <c r="I26" s="108">
        <v>10</v>
      </c>
      <c r="J26" s="238">
        <v>1.956947</v>
      </c>
      <c r="K26" s="108">
        <v>3</v>
      </c>
      <c r="L26" s="238">
        <v>0.58708400000000005</v>
      </c>
      <c r="M26" s="108">
        <v>0</v>
      </c>
      <c r="N26" s="238">
        <v>0</v>
      </c>
      <c r="O26" s="108">
        <v>511</v>
      </c>
    </row>
    <row r="27" spans="2:15">
      <c r="B27" s="72" t="s">
        <v>26</v>
      </c>
      <c r="C27" s="110">
        <v>62</v>
      </c>
      <c r="D27" s="642">
        <v>48.818899999999999</v>
      </c>
      <c r="E27" s="110">
        <v>30</v>
      </c>
      <c r="F27" s="643">
        <v>23.622050000000002</v>
      </c>
      <c r="G27" s="110">
        <v>24</v>
      </c>
      <c r="H27" s="643">
        <v>18.897639999999999</v>
      </c>
      <c r="I27" s="110">
        <v>10</v>
      </c>
      <c r="J27" s="643">
        <v>7.8740160000000001</v>
      </c>
      <c r="K27" s="110">
        <v>1</v>
      </c>
      <c r="L27" s="643">
        <v>0.78740200000000005</v>
      </c>
      <c r="M27" s="110">
        <v>0</v>
      </c>
      <c r="N27" s="643">
        <v>0</v>
      </c>
      <c r="O27" s="110">
        <v>127</v>
      </c>
    </row>
    <row r="28" spans="2:15">
      <c r="B28" s="644" t="s">
        <v>27</v>
      </c>
      <c r="C28" s="648">
        <v>195</v>
      </c>
      <c r="D28" s="649">
        <v>65.656570000000002</v>
      </c>
      <c r="E28" s="648">
        <v>30</v>
      </c>
      <c r="F28" s="650">
        <v>10.10101</v>
      </c>
      <c r="G28" s="648">
        <v>41</v>
      </c>
      <c r="H28" s="650">
        <v>13.80471</v>
      </c>
      <c r="I28" s="648">
        <v>28</v>
      </c>
      <c r="J28" s="650">
        <v>9.4276090000000003</v>
      </c>
      <c r="K28" s="648">
        <v>1</v>
      </c>
      <c r="L28" s="650">
        <v>0.3367</v>
      </c>
      <c r="M28" s="648">
        <v>2</v>
      </c>
      <c r="N28" s="650">
        <v>0.67340100000000003</v>
      </c>
      <c r="O28" s="648">
        <v>297</v>
      </c>
    </row>
    <row r="29" spans="2:15">
      <c r="B29" s="644" t="s">
        <v>28</v>
      </c>
      <c r="C29" s="645">
        <v>1503</v>
      </c>
      <c r="D29" s="646">
        <v>34.44088</v>
      </c>
      <c r="E29" s="645">
        <v>1461</v>
      </c>
      <c r="F29" s="647">
        <v>33.478459999999998</v>
      </c>
      <c r="G29" s="645">
        <v>795</v>
      </c>
      <c r="H29" s="647">
        <v>18.217230000000001</v>
      </c>
      <c r="I29" s="645">
        <v>395</v>
      </c>
      <c r="J29" s="647">
        <v>9.0513290000000008</v>
      </c>
      <c r="K29" s="645">
        <v>131</v>
      </c>
      <c r="L29" s="647">
        <v>3.001833</v>
      </c>
      <c r="M29" s="645">
        <v>79</v>
      </c>
      <c r="N29" s="647">
        <v>1.8102659999999999</v>
      </c>
      <c r="O29" s="645">
        <v>4364</v>
      </c>
    </row>
    <row r="30" spans="2:15">
      <c r="B30" s="171" t="s">
        <v>30</v>
      </c>
      <c r="C30" s="651">
        <v>54</v>
      </c>
      <c r="D30" s="652">
        <v>16.36364</v>
      </c>
      <c r="E30" s="651">
        <v>75</v>
      </c>
      <c r="F30" s="653">
        <v>22.727270000000001</v>
      </c>
      <c r="G30" s="651">
        <v>109</v>
      </c>
      <c r="H30" s="653">
        <v>33.030299999999997</v>
      </c>
      <c r="I30" s="651">
        <v>58</v>
      </c>
      <c r="J30" s="653">
        <v>17.575759999999999</v>
      </c>
      <c r="K30" s="651">
        <v>31</v>
      </c>
      <c r="L30" s="653">
        <v>9.3939389999999996</v>
      </c>
      <c r="M30" s="651">
        <v>3</v>
      </c>
      <c r="N30" s="653">
        <v>0.90909099999999998</v>
      </c>
      <c r="O30" s="651">
        <v>330</v>
      </c>
    </row>
    <row r="31" spans="2:15">
      <c r="B31" s="63" t="s">
        <v>32</v>
      </c>
      <c r="C31" s="106">
        <v>37565</v>
      </c>
      <c r="D31" s="239">
        <v>15.336349999999999</v>
      </c>
      <c r="E31" s="106">
        <v>70235</v>
      </c>
      <c r="F31" s="240">
        <v>28.674250000000001</v>
      </c>
      <c r="G31" s="106">
        <v>85126</v>
      </c>
      <c r="H31" s="240">
        <v>34.753680000000003</v>
      </c>
      <c r="I31" s="106">
        <v>42137</v>
      </c>
      <c r="J31" s="240">
        <v>17.202919999999999</v>
      </c>
      <c r="K31" s="106">
        <v>8580</v>
      </c>
      <c r="L31" s="240">
        <v>3.5028839999999999</v>
      </c>
      <c r="M31" s="106">
        <v>1298</v>
      </c>
      <c r="N31" s="240">
        <v>0.52992399999999995</v>
      </c>
      <c r="O31" s="106">
        <v>244941</v>
      </c>
    </row>
    <row r="33" spans="2:2">
      <c r="B33" s="604" t="s">
        <v>117</v>
      </c>
    </row>
    <row r="35" spans="2:2">
      <c r="B35" s="604" t="s">
        <v>308</v>
      </c>
    </row>
  </sheetData>
  <mergeCells count="6">
    <mergeCell ref="M4:N4"/>
    <mergeCell ref="C4:D4"/>
    <mergeCell ref="E4:F4"/>
    <mergeCell ref="G4:H4"/>
    <mergeCell ref="I4:J4"/>
    <mergeCell ref="K4:L4"/>
  </mergeCells>
  <hyperlinks>
    <hyperlink ref="B35" location="Index!A1" display="Back to Index"/>
    <hyperlink ref="B33" location="'Treatment notes'!A1" display="Note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11"/>
  <sheetViews>
    <sheetView workbookViewId="0"/>
  </sheetViews>
  <sheetFormatPr defaultRowHeight="15"/>
  <cols>
    <col min="1" max="1" width="4.28515625" style="43" customWidth="1"/>
    <col min="2" max="2" width="26.85546875" style="43" customWidth="1"/>
    <col min="3" max="16384" width="9.140625" style="43"/>
  </cols>
  <sheetData>
    <row r="1" spans="1:15">
      <c r="H1" s="599"/>
    </row>
    <row r="2" spans="1:15">
      <c r="B2" s="263" t="s">
        <v>266</v>
      </c>
    </row>
    <row r="4" spans="1:15" ht="30" customHeight="1" thickBot="1">
      <c r="A4" s="47"/>
      <c r="B4" s="264"/>
      <c r="C4" s="265">
        <v>2005</v>
      </c>
      <c r="D4" s="265">
        <v>2006</v>
      </c>
      <c r="E4" s="265">
        <v>2007</v>
      </c>
      <c r="F4" s="265">
        <v>2008</v>
      </c>
      <c r="G4" s="265">
        <v>2009</v>
      </c>
      <c r="H4" s="265">
        <v>2010</v>
      </c>
      <c r="I4" s="265">
        <v>2011</v>
      </c>
      <c r="J4" s="265">
        <v>2012</v>
      </c>
      <c r="K4" s="265">
        <v>2013</v>
      </c>
      <c r="L4" s="265">
        <v>2014</v>
      </c>
      <c r="M4" s="265">
        <v>2015</v>
      </c>
      <c r="N4" s="265">
        <v>2016</v>
      </c>
      <c r="O4" s="47"/>
    </row>
    <row r="5" spans="1:15" ht="30" customHeight="1">
      <c r="A5" s="47"/>
      <c r="B5" s="247" t="s">
        <v>73</v>
      </c>
      <c r="C5" s="252">
        <v>88230</v>
      </c>
      <c r="D5" s="252">
        <v>93226</v>
      </c>
      <c r="E5" s="252">
        <v>97610</v>
      </c>
      <c r="F5" s="252">
        <v>100803</v>
      </c>
      <c r="G5" s="252">
        <v>94629</v>
      </c>
      <c r="H5" s="252">
        <v>90276</v>
      </c>
      <c r="I5" s="252">
        <v>81718</v>
      </c>
      <c r="J5" s="252">
        <v>82140</v>
      </c>
      <c r="K5" s="252">
        <v>82880</v>
      </c>
      <c r="L5" s="252">
        <v>81451</v>
      </c>
      <c r="M5" s="252">
        <v>80763</v>
      </c>
      <c r="N5" s="252">
        <v>76284</v>
      </c>
      <c r="O5" s="47"/>
    </row>
    <row r="6" spans="1:15" ht="30" customHeight="1">
      <c r="A6" s="47"/>
      <c r="B6" s="247" t="s">
        <v>74</v>
      </c>
      <c r="C6" s="252">
        <v>76590</v>
      </c>
      <c r="D6" s="252">
        <v>93675</v>
      </c>
      <c r="E6" s="252">
        <v>104868</v>
      </c>
      <c r="F6" s="252">
        <v>113944</v>
      </c>
      <c r="G6" s="252">
        <v>123354</v>
      </c>
      <c r="H6" s="252">
        <v>129886</v>
      </c>
      <c r="I6" s="252">
        <v>132189</v>
      </c>
      <c r="J6" s="252">
        <v>128554</v>
      </c>
      <c r="K6" s="252">
        <v>126531</v>
      </c>
      <c r="L6" s="252">
        <v>124477</v>
      </c>
      <c r="M6" s="252">
        <v>121313</v>
      </c>
      <c r="N6" s="252">
        <v>119215</v>
      </c>
      <c r="O6" s="47"/>
    </row>
    <row r="7" spans="1:15" ht="30" customHeight="1">
      <c r="A7" s="47"/>
      <c r="B7" s="247" t="s">
        <v>32</v>
      </c>
      <c r="C7" s="252">
        <v>164820</v>
      </c>
      <c r="D7" s="252">
        <v>186901</v>
      </c>
      <c r="E7" s="252">
        <v>202478</v>
      </c>
      <c r="F7" s="252">
        <v>214747</v>
      </c>
      <c r="G7" s="252">
        <v>217983</v>
      </c>
      <c r="H7" s="252">
        <v>220162</v>
      </c>
      <c r="I7" s="252">
        <v>213907</v>
      </c>
      <c r="J7" s="252">
        <v>210694</v>
      </c>
      <c r="K7" s="252">
        <v>209411</v>
      </c>
      <c r="L7" s="252">
        <v>205928</v>
      </c>
      <c r="M7" s="252">
        <v>202076</v>
      </c>
      <c r="N7" s="252">
        <v>195499</v>
      </c>
      <c r="O7" s="47"/>
    </row>
    <row r="8" spans="1:15">
      <c r="A8" s="47"/>
      <c r="B8" s="47"/>
      <c r="C8" s="47"/>
      <c r="D8" s="47"/>
      <c r="E8" s="47"/>
      <c r="F8" s="47"/>
      <c r="G8" s="47"/>
      <c r="H8" s="47"/>
      <c r="I8" s="47"/>
      <c r="J8" s="47"/>
      <c r="K8" s="47"/>
      <c r="L8" s="47"/>
      <c r="M8" s="47"/>
      <c r="N8" s="47"/>
      <c r="O8" s="47"/>
    </row>
    <row r="9" spans="1:15">
      <c r="A9" s="47"/>
      <c r="B9" s="604" t="s">
        <v>117</v>
      </c>
      <c r="C9" s="47"/>
      <c r="D9" s="47"/>
      <c r="E9" s="47"/>
      <c r="F9" s="47"/>
      <c r="G9" s="47"/>
      <c r="H9" s="47"/>
      <c r="I9" s="47"/>
      <c r="J9" s="47"/>
      <c r="K9" s="47"/>
      <c r="L9" s="47"/>
      <c r="M9" s="47"/>
      <c r="N9" s="47"/>
      <c r="O9" s="47"/>
    </row>
    <row r="11" spans="1:15">
      <c r="B11" s="604" t="s">
        <v>308</v>
      </c>
    </row>
  </sheetData>
  <hyperlinks>
    <hyperlink ref="B11" location="Index!A1" display="Back to Index"/>
    <hyperlink ref="B9" location="'Treatment notes'!A1" display="Note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O47"/>
  <sheetViews>
    <sheetView workbookViewId="0"/>
  </sheetViews>
  <sheetFormatPr defaultRowHeight="15"/>
  <cols>
    <col min="1" max="1" width="4.28515625" style="43" customWidth="1"/>
    <col min="2" max="2" width="28.5703125" style="43" customWidth="1"/>
    <col min="3" max="14" width="11.42578125" style="43" customWidth="1"/>
    <col min="15" max="16384" width="9.140625" style="43"/>
  </cols>
  <sheetData>
    <row r="1" spans="2:14">
      <c r="H1" s="599"/>
    </row>
    <row r="2" spans="2:14">
      <c r="B2" s="262" t="s">
        <v>350</v>
      </c>
    </row>
    <row r="4" spans="2:14" ht="22.5" customHeight="1" thickBot="1">
      <c r="B4" s="3"/>
      <c r="C4" s="4">
        <v>2005</v>
      </c>
      <c r="D4" s="261">
        <v>2006</v>
      </c>
      <c r="E4" s="261">
        <v>2007</v>
      </c>
      <c r="F4" s="261">
        <v>2008</v>
      </c>
      <c r="G4" s="261">
        <v>2009</v>
      </c>
      <c r="H4" s="261">
        <v>2010</v>
      </c>
      <c r="I4" s="261">
        <v>2011</v>
      </c>
      <c r="J4" s="261">
        <v>2012</v>
      </c>
      <c r="K4" s="261">
        <v>2013</v>
      </c>
      <c r="L4" s="261">
        <v>2014</v>
      </c>
      <c r="M4" s="261">
        <v>2015</v>
      </c>
      <c r="N4" s="261">
        <v>2016</v>
      </c>
    </row>
    <row r="5" spans="2:14">
      <c r="B5" s="8" t="s">
        <v>6</v>
      </c>
      <c r="C5" s="9">
        <v>56508</v>
      </c>
      <c r="D5" s="11">
        <v>57750</v>
      </c>
      <c r="E5" s="11">
        <v>57280</v>
      </c>
      <c r="F5" s="11">
        <v>58914</v>
      </c>
      <c r="G5" s="11">
        <v>55216</v>
      </c>
      <c r="H5" s="11">
        <v>51500</v>
      </c>
      <c r="I5" s="11">
        <v>42654</v>
      </c>
      <c r="J5" s="11">
        <v>42588</v>
      </c>
      <c r="K5" s="11">
        <v>42773</v>
      </c>
      <c r="L5" s="11">
        <v>42355</v>
      </c>
      <c r="M5" s="11">
        <v>41588</v>
      </c>
      <c r="N5" s="11">
        <v>39974</v>
      </c>
    </row>
    <row r="6" spans="2:14">
      <c r="B6" s="14" t="s">
        <v>42</v>
      </c>
      <c r="C6" s="15">
        <v>51307</v>
      </c>
      <c r="D6" s="17">
        <v>52582</v>
      </c>
      <c r="E6" s="17">
        <v>52294</v>
      </c>
      <c r="F6" s="17">
        <v>53806</v>
      </c>
      <c r="G6" s="17">
        <v>49991</v>
      </c>
      <c r="H6" s="17">
        <v>46256</v>
      </c>
      <c r="I6" s="17">
        <v>37036</v>
      </c>
      <c r="J6" s="17">
        <v>37011</v>
      </c>
      <c r="K6" s="17">
        <v>37244</v>
      </c>
      <c r="L6" s="17">
        <v>36853</v>
      </c>
      <c r="M6" s="17">
        <v>36243</v>
      </c>
      <c r="N6" s="17">
        <v>34852</v>
      </c>
    </row>
    <row r="7" spans="2:14">
      <c r="B7" s="14" t="s">
        <v>8</v>
      </c>
      <c r="C7" s="15">
        <v>3002</v>
      </c>
      <c r="D7" s="17">
        <v>2792</v>
      </c>
      <c r="E7" s="17">
        <v>2576</v>
      </c>
      <c r="F7" s="17">
        <v>2582</v>
      </c>
      <c r="G7" s="17">
        <v>2436</v>
      </c>
      <c r="H7" s="17">
        <v>2489</v>
      </c>
      <c r="I7" s="17">
        <v>2478</v>
      </c>
      <c r="J7" s="17">
        <v>2035</v>
      </c>
      <c r="K7" s="17">
        <v>1778</v>
      </c>
      <c r="L7" s="17">
        <v>1550</v>
      </c>
      <c r="M7" s="17">
        <v>1442</v>
      </c>
      <c r="N7" s="17">
        <v>1296</v>
      </c>
    </row>
    <row r="8" spans="2:14">
      <c r="B8" s="14" t="s">
        <v>9</v>
      </c>
      <c r="C8" s="15">
        <v>548</v>
      </c>
      <c r="D8" s="17">
        <v>678</v>
      </c>
      <c r="E8" s="17">
        <v>802</v>
      </c>
      <c r="F8" s="17">
        <v>868</v>
      </c>
      <c r="G8" s="17">
        <v>881</v>
      </c>
      <c r="H8" s="17">
        <v>859</v>
      </c>
      <c r="I8" s="17">
        <v>1065</v>
      </c>
      <c r="J8" s="17">
        <v>1249</v>
      </c>
      <c r="K8" s="17">
        <v>1301</v>
      </c>
      <c r="L8" s="17">
        <v>1425</v>
      </c>
      <c r="M8" s="17">
        <v>1223</v>
      </c>
      <c r="N8" s="17">
        <v>1173</v>
      </c>
    </row>
    <row r="9" spans="2:14">
      <c r="B9" s="20" t="s">
        <v>43</v>
      </c>
      <c r="C9" s="21">
        <v>1651</v>
      </c>
      <c r="D9" s="23">
        <v>1698</v>
      </c>
      <c r="E9" s="23">
        <v>1608</v>
      </c>
      <c r="F9" s="23">
        <v>1658</v>
      </c>
      <c r="G9" s="23">
        <v>1908</v>
      </c>
      <c r="H9" s="23">
        <v>1896</v>
      </c>
      <c r="I9" s="23">
        <v>2075</v>
      </c>
      <c r="J9" s="23">
        <v>2293</v>
      </c>
      <c r="K9" s="23">
        <v>2450</v>
      </c>
      <c r="L9" s="23">
        <v>2527</v>
      </c>
      <c r="M9" s="23">
        <v>2680</v>
      </c>
      <c r="N9" s="23">
        <v>2653</v>
      </c>
    </row>
    <row r="10" spans="2:14">
      <c r="B10" s="26" t="s">
        <v>10</v>
      </c>
      <c r="C10" s="27">
        <v>13716</v>
      </c>
      <c r="D10" s="29">
        <v>15726</v>
      </c>
      <c r="E10" s="29">
        <v>17559</v>
      </c>
      <c r="F10" s="29">
        <v>17985</v>
      </c>
      <c r="G10" s="29">
        <v>19850</v>
      </c>
      <c r="H10" s="29">
        <v>19763</v>
      </c>
      <c r="I10" s="29">
        <v>20899</v>
      </c>
      <c r="J10" s="29">
        <v>21846</v>
      </c>
      <c r="K10" s="29">
        <v>22213</v>
      </c>
      <c r="L10" s="29">
        <v>21548</v>
      </c>
      <c r="M10" s="29">
        <v>21260</v>
      </c>
      <c r="N10" s="29">
        <v>19251</v>
      </c>
    </row>
    <row r="11" spans="2:14">
      <c r="B11" s="8" t="s">
        <v>69</v>
      </c>
      <c r="C11" s="32">
        <v>10804</v>
      </c>
      <c r="D11" s="33">
        <v>12705</v>
      </c>
      <c r="E11" s="33">
        <v>15415</v>
      </c>
      <c r="F11" s="33">
        <v>17312</v>
      </c>
      <c r="G11" s="33">
        <v>13818</v>
      </c>
      <c r="H11" s="33">
        <v>12699</v>
      </c>
      <c r="I11" s="33">
        <v>12323</v>
      </c>
      <c r="J11" s="33">
        <v>11712</v>
      </c>
      <c r="K11" s="33">
        <v>11539</v>
      </c>
      <c r="L11" s="33">
        <v>11052</v>
      </c>
      <c r="M11" s="33">
        <v>10863</v>
      </c>
      <c r="N11" s="33">
        <v>11611</v>
      </c>
    </row>
    <row r="12" spans="2:14">
      <c r="B12" s="14" t="s">
        <v>12</v>
      </c>
      <c r="C12" s="15">
        <v>5360</v>
      </c>
      <c r="D12" s="17">
        <v>6621</v>
      </c>
      <c r="E12" s="17">
        <v>8906</v>
      </c>
      <c r="F12" s="17">
        <v>10128</v>
      </c>
      <c r="G12" s="17">
        <v>8402</v>
      </c>
      <c r="H12" s="17">
        <v>7933</v>
      </c>
      <c r="I12" s="17">
        <v>7876</v>
      </c>
      <c r="J12" s="17">
        <v>7946</v>
      </c>
      <c r="K12" s="17">
        <v>8179</v>
      </c>
      <c r="L12" s="17">
        <v>8098</v>
      </c>
      <c r="M12" s="17">
        <v>7980</v>
      </c>
      <c r="N12" s="17">
        <v>8339</v>
      </c>
    </row>
    <row r="13" spans="2:14">
      <c r="B13" s="20" t="s">
        <v>13</v>
      </c>
      <c r="C13" s="21">
        <v>5444</v>
      </c>
      <c r="D13" s="23">
        <v>6084</v>
      </c>
      <c r="E13" s="23">
        <v>6509</v>
      </c>
      <c r="F13" s="23">
        <v>7184</v>
      </c>
      <c r="G13" s="23">
        <v>5416</v>
      </c>
      <c r="H13" s="23">
        <v>4766</v>
      </c>
      <c r="I13" s="23">
        <v>4447</v>
      </c>
      <c r="J13" s="23">
        <v>3766</v>
      </c>
      <c r="K13" s="23">
        <v>3360</v>
      </c>
      <c r="L13" s="23">
        <v>2954</v>
      </c>
      <c r="M13" s="23">
        <v>2883</v>
      </c>
      <c r="N13" s="23">
        <v>3272</v>
      </c>
    </row>
    <row r="14" spans="2:14">
      <c r="B14" s="8" t="s">
        <v>14</v>
      </c>
      <c r="C14" s="32">
        <v>3701</v>
      </c>
      <c r="D14" s="33">
        <v>4107</v>
      </c>
      <c r="E14" s="33">
        <v>4331</v>
      </c>
      <c r="F14" s="33">
        <v>3767</v>
      </c>
      <c r="G14" s="33">
        <v>3139</v>
      </c>
      <c r="H14" s="33">
        <v>4060</v>
      </c>
      <c r="I14" s="33">
        <v>3493</v>
      </c>
      <c r="J14" s="33">
        <v>3857</v>
      </c>
      <c r="K14" s="33">
        <v>3724</v>
      </c>
      <c r="L14" s="33">
        <v>3828</v>
      </c>
      <c r="M14" s="33">
        <v>3851</v>
      </c>
      <c r="N14" s="33">
        <v>2509</v>
      </c>
    </row>
    <row r="15" spans="2:14">
      <c r="B15" s="14" t="s">
        <v>70</v>
      </c>
      <c r="C15" s="15">
        <v>3022</v>
      </c>
      <c r="D15" s="17">
        <v>3418</v>
      </c>
      <c r="E15" s="17">
        <v>3365</v>
      </c>
      <c r="F15" s="17">
        <v>3212</v>
      </c>
      <c r="G15" s="17">
        <v>2644</v>
      </c>
      <c r="H15" s="17">
        <v>2540</v>
      </c>
      <c r="I15" s="17">
        <v>2386</v>
      </c>
      <c r="J15" s="17">
        <v>1947</v>
      </c>
      <c r="K15" s="17">
        <v>1909</v>
      </c>
      <c r="L15" s="17">
        <v>1852</v>
      </c>
      <c r="M15" s="17">
        <v>1767</v>
      </c>
      <c r="N15" s="17">
        <v>1513</v>
      </c>
    </row>
    <row r="16" spans="2:14">
      <c r="B16" s="14" t="s">
        <v>71</v>
      </c>
      <c r="C16" s="15">
        <v>6</v>
      </c>
      <c r="D16" s="17">
        <v>14</v>
      </c>
      <c r="E16" s="17">
        <v>23</v>
      </c>
      <c r="F16" s="17">
        <v>15</v>
      </c>
      <c r="G16" s="17">
        <v>22</v>
      </c>
      <c r="H16" s="17">
        <v>30</v>
      </c>
      <c r="I16" s="17">
        <v>53</v>
      </c>
      <c r="J16" s="17">
        <v>106</v>
      </c>
      <c r="K16" s="17">
        <v>128</v>
      </c>
      <c r="L16" s="17">
        <v>148</v>
      </c>
      <c r="M16" s="17">
        <v>171</v>
      </c>
      <c r="N16" s="17">
        <v>179</v>
      </c>
    </row>
    <row r="17" spans="2:14">
      <c r="B17" s="14" t="s">
        <v>72</v>
      </c>
      <c r="C17" s="15">
        <v>603</v>
      </c>
      <c r="D17" s="17">
        <v>580</v>
      </c>
      <c r="E17" s="17">
        <v>741</v>
      </c>
      <c r="F17" s="17">
        <v>358</v>
      </c>
      <c r="G17" s="17">
        <v>255</v>
      </c>
      <c r="H17" s="17">
        <v>147</v>
      </c>
      <c r="I17" s="17">
        <v>173</v>
      </c>
      <c r="J17" s="17">
        <v>235</v>
      </c>
      <c r="K17" s="17">
        <v>248</v>
      </c>
      <c r="L17" s="17">
        <v>257</v>
      </c>
      <c r="M17" s="17">
        <v>337</v>
      </c>
      <c r="N17" s="17">
        <v>379</v>
      </c>
    </row>
    <row r="18" spans="2:14">
      <c r="B18" s="14" t="s">
        <v>18</v>
      </c>
      <c r="C18" s="15">
        <v>0</v>
      </c>
      <c r="D18" s="17">
        <v>0</v>
      </c>
      <c r="E18" s="17">
        <v>2</v>
      </c>
      <c r="F18" s="17">
        <v>1</v>
      </c>
      <c r="G18" s="17">
        <v>18</v>
      </c>
      <c r="H18" s="17">
        <v>851</v>
      </c>
      <c r="I18" s="17">
        <v>635</v>
      </c>
      <c r="J18" s="17">
        <v>1335</v>
      </c>
      <c r="K18" s="17">
        <v>1157</v>
      </c>
      <c r="L18" s="17">
        <v>1151</v>
      </c>
      <c r="M18" s="17">
        <v>1182</v>
      </c>
      <c r="N18" s="17">
        <v>257</v>
      </c>
    </row>
    <row r="19" spans="2:14">
      <c r="B19" s="20" t="s">
        <v>19</v>
      </c>
      <c r="C19" s="21">
        <v>70</v>
      </c>
      <c r="D19" s="23">
        <v>95</v>
      </c>
      <c r="E19" s="23">
        <v>200</v>
      </c>
      <c r="F19" s="23">
        <v>181</v>
      </c>
      <c r="G19" s="23">
        <v>200</v>
      </c>
      <c r="H19" s="23">
        <v>492</v>
      </c>
      <c r="I19" s="23">
        <v>246</v>
      </c>
      <c r="J19" s="23">
        <v>234</v>
      </c>
      <c r="K19" s="23">
        <v>282</v>
      </c>
      <c r="L19" s="23">
        <v>420</v>
      </c>
      <c r="M19" s="23">
        <v>394</v>
      </c>
      <c r="N19" s="23">
        <v>181</v>
      </c>
    </row>
    <row r="20" spans="2:14">
      <c r="B20" s="8" t="s">
        <v>20</v>
      </c>
      <c r="C20" s="32">
        <v>1158</v>
      </c>
      <c r="D20" s="33">
        <v>1152</v>
      </c>
      <c r="E20" s="33">
        <v>1199</v>
      </c>
      <c r="F20" s="33">
        <v>1076</v>
      </c>
      <c r="G20" s="33">
        <v>1140</v>
      </c>
      <c r="H20" s="33">
        <v>1045</v>
      </c>
      <c r="I20" s="33">
        <v>1071</v>
      </c>
      <c r="J20" s="33">
        <v>1090</v>
      </c>
      <c r="K20" s="33">
        <v>1180</v>
      </c>
      <c r="L20" s="33">
        <v>1194</v>
      </c>
      <c r="M20" s="33">
        <v>1352</v>
      </c>
      <c r="N20" s="33">
        <v>1173</v>
      </c>
    </row>
    <row r="21" spans="2:14">
      <c r="B21" s="14" t="s">
        <v>21</v>
      </c>
      <c r="C21" s="15">
        <v>1055</v>
      </c>
      <c r="D21" s="17">
        <v>1076</v>
      </c>
      <c r="E21" s="17">
        <v>1077</v>
      </c>
      <c r="F21" s="17">
        <v>935</v>
      </c>
      <c r="G21" s="17">
        <v>984</v>
      </c>
      <c r="H21" s="17">
        <v>917</v>
      </c>
      <c r="I21" s="17">
        <v>871</v>
      </c>
      <c r="J21" s="17">
        <v>889</v>
      </c>
      <c r="K21" s="17">
        <v>990</v>
      </c>
      <c r="L21" s="17">
        <v>1009</v>
      </c>
      <c r="M21" s="17">
        <v>1145</v>
      </c>
      <c r="N21" s="17">
        <v>1023</v>
      </c>
    </row>
    <row r="22" spans="2:14">
      <c r="B22" s="14" t="s">
        <v>22</v>
      </c>
      <c r="C22" s="15">
        <v>17</v>
      </c>
      <c r="D22" s="17">
        <v>16</v>
      </c>
      <c r="E22" s="17">
        <v>43</v>
      </c>
      <c r="F22" s="17">
        <v>43</v>
      </c>
      <c r="G22" s="17">
        <v>81</v>
      </c>
      <c r="H22" s="17">
        <v>77</v>
      </c>
      <c r="I22" s="17">
        <v>140</v>
      </c>
      <c r="J22" s="17">
        <v>133</v>
      </c>
      <c r="K22" s="17">
        <v>115</v>
      </c>
      <c r="L22" s="17">
        <v>117</v>
      </c>
      <c r="M22" s="17">
        <v>143</v>
      </c>
      <c r="N22" s="17">
        <v>98</v>
      </c>
    </row>
    <row r="23" spans="2:14">
      <c r="B23" s="20" t="s">
        <v>23</v>
      </c>
      <c r="C23" s="21">
        <v>86</v>
      </c>
      <c r="D23" s="23">
        <v>60</v>
      </c>
      <c r="E23" s="23">
        <v>79</v>
      </c>
      <c r="F23" s="23">
        <v>98</v>
      </c>
      <c r="G23" s="23">
        <v>75</v>
      </c>
      <c r="H23" s="23">
        <v>51</v>
      </c>
      <c r="I23" s="23">
        <v>60</v>
      </c>
      <c r="J23" s="23">
        <v>68</v>
      </c>
      <c r="K23" s="23">
        <v>75</v>
      </c>
      <c r="L23" s="23">
        <v>68</v>
      </c>
      <c r="M23" s="23">
        <v>64</v>
      </c>
      <c r="N23" s="23">
        <v>52</v>
      </c>
    </row>
    <row r="24" spans="2:14">
      <c r="B24" s="8" t="s">
        <v>24</v>
      </c>
      <c r="C24" s="32">
        <v>121</v>
      </c>
      <c r="D24" s="33">
        <v>119</v>
      </c>
      <c r="E24" s="33">
        <v>241</v>
      </c>
      <c r="F24" s="33">
        <v>401</v>
      </c>
      <c r="G24" s="33">
        <v>468</v>
      </c>
      <c r="H24" s="33">
        <v>471</v>
      </c>
      <c r="I24" s="33">
        <v>570</v>
      </c>
      <c r="J24" s="33">
        <v>433</v>
      </c>
      <c r="K24" s="33">
        <v>639</v>
      </c>
      <c r="L24" s="33">
        <v>316</v>
      </c>
      <c r="M24" s="33">
        <v>263</v>
      </c>
      <c r="N24" s="33">
        <v>381</v>
      </c>
    </row>
    <row r="25" spans="2:14">
      <c r="B25" s="14" t="s">
        <v>25</v>
      </c>
      <c r="C25" s="15">
        <v>46</v>
      </c>
      <c r="D25" s="17">
        <v>73</v>
      </c>
      <c r="E25" s="17">
        <v>182</v>
      </c>
      <c r="F25" s="17">
        <v>332</v>
      </c>
      <c r="G25" s="17">
        <v>420</v>
      </c>
      <c r="H25" s="17">
        <v>430</v>
      </c>
      <c r="I25" s="17">
        <v>536</v>
      </c>
      <c r="J25" s="17">
        <v>404</v>
      </c>
      <c r="K25" s="17">
        <v>604</v>
      </c>
      <c r="L25" s="17">
        <v>247</v>
      </c>
      <c r="M25" s="17">
        <v>178</v>
      </c>
      <c r="N25" s="17">
        <v>326</v>
      </c>
    </row>
    <row r="26" spans="2:14">
      <c r="B26" s="20" t="s">
        <v>26</v>
      </c>
      <c r="C26" s="21">
        <v>75</v>
      </c>
      <c r="D26" s="23">
        <v>46</v>
      </c>
      <c r="E26" s="23">
        <v>59</v>
      </c>
      <c r="F26" s="23">
        <v>69</v>
      </c>
      <c r="G26" s="23">
        <v>48</v>
      </c>
      <c r="H26" s="23">
        <v>41</v>
      </c>
      <c r="I26" s="23">
        <v>34</v>
      </c>
      <c r="J26" s="23">
        <v>29</v>
      </c>
      <c r="K26" s="23">
        <v>35</v>
      </c>
      <c r="L26" s="23">
        <v>69</v>
      </c>
      <c r="M26" s="23">
        <v>85</v>
      </c>
      <c r="N26" s="23">
        <v>55</v>
      </c>
    </row>
    <row r="27" spans="2:14">
      <c r="B27" s="26" t="s">
        <v>27</v>
      </c>
      <c r="C27" s="27">
        <v>265</v>
      </c>
      <c r="D27" s="29">
        <v>346</v>
      </c>
      <c r="E27" s="29">
        <v>360</v>
      </c>
      <c r="F27" s="29">
        <v>319</v>
      </c>
      <c r="G27" s="29">
        <v>274</v>
      </c>
      <c r="H27" s="29">
        <v>266</v>
      </c>
      <c r="I27" s="29">
        <v>277</v>
      </c>
      <c r="J27" s="29">
        <v>199</v>
      </c>
      <c r="K27" s="29">
        <v>180</v>
      </c>
      <c r="L27" s="29">
        <v>176</v>
      </c>
      <c r="M27" s="29">
        <v>162</v>
      </c>
      <c r="N27" s="29">
        <v>175</v>
      </c>
    </row>
    <row r="28" spans="2:14">
      <c r="B28" s="20" t="s">
        <v>28</v>
      </c>
      <c r="C28" s="21">
        <v>339</v>
      </c>
      <c r="D28" s="23">
        <v>302</v>
      </c>
      <c r="E28" s="23">
        <v>407</v>
      </c>
      <c r="F28" s="23">
        <v>394</v>
      </c>
      <c r="G28" s="23">
        <v>299</v>
      </c>
      <c r="H28" s="23">
        <v>174</v>
      </c>
      <c r="I28" s="23">
        <v>157</v>
      </c>
      <c r="J28" s="23">
        <v>208</v>
      </c>
      <c r="K28" s="23">
        <v>448</v>
      </c>
      <c r="L28" s="23">
        <v>820</v>
      </c>
      <c r="M28" s="23">
        <v>1270</v>
      </c>
      <c r="N28" s="23">
        <v>1081</v>
      </c>
    </row>
    <row r="29" spans="2:14">
      <c r="B29" s="34" t="s">
        <v>29</v>
      </c>
      <c r="C29" s="35">
        <v>86612</v>
      </c>
      <c r="D29" s="37">
        <v>92207</v>
      </c>
      <c r="E29" s="37">
        <v>96792</v>
      </c>
      <c r="F29" s="37">
        <v>100168</v>
      </c>
      <c r="G29" s="37">
        <v>94204</v>
      </c>
      <c r="H29" s="37">
        <v>89978</v>
      </c>
      <c r="I29" s="37">
        <v>81444</v>
      </c>
      <c r="J29" s="37">
        <v>81933</v>
      </c>
      <c r="K29" s="37">
        <v>82696</v>
      </c>
      <c r="L29" s="37">
        <v>81289</v>
      </c>
      <c r="M29" s="37">
        <v>80609</v>
      </c>
      <c r="N29" s="37">
        <v>76155</v>
      </c>
    </row>
    <row r="30" spans="2:14">
      <c r="B30" s="14" t="s">
        <v>30</v>
      </c>
      <c r="C30" s="15">
        <v>1618</v>
      </c>
      <c r="D30" s="17">
        <v>1019</v>
      </c>
      <c r="E30" s="17">
        <v>819</v>
      </c>
      <c r="F30" s="17">
        <v>635</v>
      </c>
      <c r="G30" s="17">
        <v>425</v>
      </c>
      <c r="H30" s="17">
        <v>298</v>
      </c>
      <c r="I30" s="17">
        <v>274</v>
      </c>
      <c r="J30" s="17">
        <v>207</v>
      </c>
      <c r="K30" s="17">
        <v>184</v>
      </c>
      <c r="L30" s="17">
        <v>162</v>
      </c>
      <c r="M30" s="17">
        <v>154</v>
      </c>
      <c r="N30" s="17">
        <v>129</v>
      </c>
    </row>
    <row r="31" spans="2:14">
      <c r="B31" s="8" t="s">
        <v>32</v>
      </c>
      <c r="C31" s="32">
        <v>88230</v>
      </c>
      <c r="D31" s="33">
        <v>93226</v>
      </c>
      <c r="E31" s="33">
        <v>97611</v>
      </c>
      <c r="F31" s="33">
        <v>100803</v>
      </c>
      <c r="G31" s="33">
        <v>94629</v>
      </c>
      <c r="H31" s="33">
        <v>90276</v>
      </c>
      <c r="I31" s="33">
        <v>81718</v>
      </c>
      <c r="J31" s="33">
        <v>82140</v>
      </c>
      <c r="K31" s="33">
        <v>82880</v>
      </c>
      <c r="L31" s="33">
        <v>81451</v>
      </c>
      <c r="M31" s="33">
        <v>80763</v>
      </c>
      <c r="N31" s="33">
        <v>76284</v>
      </c>
    </row>
    <row r="33" spans="2:15">
      <c r="B33" s="604" t="s">
        <v>117</v>
      </c>
    </row>
    <row r="34" spans="2:15">
      <c r="B34" s="62"/>
      <c r="C34" s="62"/>
      <c r="D34" s="266"/>
      <c r="E34" s="266"/>
      <c r="F34" s="266"/>
      <c r="G34" s="266"/>
      <c r="H34" s="266"/>
      <c r="I34" s="266"/>
      <c r="J34" s="266"/>
      <c r="K34" s="266"/>
      <c r="L34" s="266"/>
      <c r="M34" s="266"/>
      <c r="N34" s="266"/>
      <c r="O34" s="266"/>
    </row>
    <row r="35" spans="2:15">
      <c r="B35" s="604" t="s">
        <v>308</v>
      </c>
      <c r="C35" s="62"/>
      <c r="D35" s="266"/>
      <c r="E35" s="266"/>
      <c r="F35" s="266"/>
      <c r="G35" s="266"/>
      <c r="H35" s="266"/>
      <c r="I35" s="266"/>
      <c r="J35" s="266"/>
      <c r="K35" s="266"/>
      <c r="L35" s="266"/>
      <c r="M35" s="266"/>
      <c r="N35" s="266"/>
      <c r="O35" s="266"/>
    </row>
    <row r="36" spans="2:15">
      <c r="B36" s="62"/>
      <c r="C36" s="62"/>
      <c r="D36" s="266"/>
      <c r="E36" s="266"/>
      <c r="F36" s="266"/>
      <c r="G36" s="266"/>
      <c r="H36" s="266"/>
      <c r="I36" s="266"/>
      <c r="J36" s="266"/>
      <c r="K36" s="266"/>
      <c r="L36" s="266"/>
      <c r="M36" s="266"/>
      <c r="N36" s="266"/>
      <c r="O36" s="266"/>
    </row>
    <row r="37" spans="2:15">
      <c r="B37" s="62"/>
      <c r="C37" s="62"/>
      <c r="D37" s="266"/>
      <c r="E37" s="266"/>
      <c r="F37" s="266"/>
      <c r="G37" s="266"/>
      <c r="H37" s="266"/>
      <c r="I37" s="266"/>
      <c r="J37" s="266"/>
      <c r="K37" s="266"/>
      <c r="L37" s="266"/>
      <c r="M37" s="266"/>
      <c r="N37" s="266"/>
      <c r="O37" s="266"/>
    </row>
    <row r="38" spans="2:15">
      <c r="B38" s="62"/>
      <c r="C38" s="62"/>
      <c r="D38" s="266"/>
      <c r="E38" s="266"/>
      <c r="F38" s="266"/>
      <c r="G38" s="266"/>
      <c r="H38" s="266"/>
      <c r="I38" s="266"/>
      <c r="J38" s="266"/>
      <c r="K38" s="266"/>
      <c r="L38" s="266"/>
      <c r="M38" s="266"/>
      <c r="N38" s="266"/>
      <c r="O38" s="266"/>
    </row>
    <row r="39" spans="2:15">
      <c r="B39" s="62"/>
      <c r="C39" s="62"/>
      <c r="D39" s="266"/>
      <c r="E39" s="266"/>
      <c r="F39" s="266"/>
      <c r="G39" s="266"/>
      <c r="H39" s="266"/>
      <c r="I39" s="266"/>
      <c r="J39" s="266"/>
      <c r="K39" s="266"/>
      <c r="L39" s="266"/>
      <c r="M39" s="266"/>
      <c r="N39" s="266"/>
      <c r="O39" s="266"/>
    </row>
    <row r="40" spans="2:15">
      <c r="B40" s="62"/>
      <c r="C40" s="62"/>
      <c r="D40" s="266"/>
      <c r="E40" s="266"/>
      <c r="F40" s="266"/>
      <c r="G40" s="266"/>
      <c r="H40" s="266"/>
      <c r="I40" s="266"/>
      <c r="J40" s="266"/>
      <c r="K40" s="266"/>
      <c r="L40" s="266"/>
      <c r="M40" s="266"/>
      <c r="N40" s="266"/>
      <c r="O40" s="266"/>
    </row>
    <row r="41" spans="2:15">
      <c r="B41" s="62"/>
      <c r="C41" s="62"/>
      <c r="D41" s="266"/>
      <c r="E41" s="266"/>
      <c r="F41" s="266"/>
      <c r="G41" s="266"/>
      <c r="H41" s="266"/>
      <c r="I41" s="266"/>
      <c r="J41" s="266"/>
      <c r="K41" s="266"/>
      <c r="L41" s="266"/>
      <c r="M41" s="266"/>
      <c r="N41" s="266"/>
      <c r="O41" s="266"/>
    </row>
    <row r="42" spans="2:15">
      <c r="B42" s="62"/>
      <c r="C42" s="62"/>
      <c r="D42" s="266"/>
      <c r="E42" s="266"/>
      <c r="F42" s="266"/>
      <c r="G42" s="266"/>
      <c r="H42" s="266"/>
      <c r="I42" s="266"/>
      <c r="J42" s="266"/>
      <c r="K42" s="266"/>
      <c r="L42" s="266"/>
      <c r="M42" s="266"/>
      <c r="N42" s="266"/>
      <c r="O42" s="266"/>
    </row>
    <row r="43" spans="2:15">
      <c r="B43" s="62"/>
      <c r="C43" s="62"/>
      <c r="D43" s="266"/>
      <c r="E43" s="266"/>
      <c r="F43" s="266"/>
      <c r="G43" s="266"/>
      <c r="H43" s="266"/>
      <c r="I43" s="266"/>
      <c r="J43" s="266"/>
      <c r="K43" s="266"/>
      <c r="L43" s="266"/>
      <c r="M43" s="266"/>
      <c r="N43" s="266"/>
      <c r="O43" s="266"/>
    </row>
    <row r="44" spans="2:15">
      <c r="B44" s="62"/>
      <c r="C44" s="62"/>
      <c r="D44" s="266"/>
      <c r="E44" s="266"/>
      <c r="F44" s="266"/>
      <c r="G44" s="266"/>
      <c r="H44" s="266"/>
      <c r="I44" s="266"/>
      <c r="J44" s="266"/>
      <c r="K44" s="266"/>
      <c r="L44" s="266"/>
      <c r="M44" s="266"/>
      <c r="N44" s="266"/>
      <c r="O44" s="266"/>
    </row>
    <row r="45" spans="2:15">
      <c r="B45" s="62"/>
      <c r="C45" s="62"/>
      <c r="D45" s="266"/>
      <c r="E45" s="266"/>
      <c r="F45" s="266"/>
      <c r="G45" s="266"/>
      <c r="H45" s="266"/>
      <c r="I45" s="266"/>
      <c r="J45" s="266"/>
      <c r="K45" s="266"/>
      <c r="L45" s="266"/>
      <c r="M45" s="266"/>
      <c r="N45" s="266"/>
      <c r="O45" s="266"/>
    </row>
    <row r="46" spans="2:15">
      <c r="B46" s="62"/>
      <c r="C46" s="62"/>
      <c r="D46" s="266"/>
      <c r="E46" s="266"/>
      <c r="F46" s="266"/>
      <c r="G46" s="266"/>
      <c r="H46" s="266"/>
      <c r="I46" s="266"/>
      <c r="J46" s="266"/>
      <c r="K46" s="266"/>
      <c r="L46" s="266"/>
      <c r="M46" s="266"/>
      <c r="N46" s="266"/>
      <c r="O46" s="266"/>
    </row>
    <row r="47" spans="2:15">
      <c r="B47" s="62"/>
      <c r="C47" s="62"/>
      <c r="D47" s="266"/>
      <c r="E47" s="266"/>
      <c r="F47" s="266"/>
      <c r="G47" s="266"/>
      <c r="H47" s="266"/>
      <c r="I47" s="266"/>
      <c r="J47" s="266"/>
      <c r="K47" s="266"/>
      <c r="L47" s="266"/>
      <c r="M47" s="266"/>
      <c r="N47" s="266"/>
      <c r="O47" s="266"/>
    </row>
  </sheetData>
  <hyperlinks>
    <hyperlink ref="B35" location="Index!A1" display="Back to Index"/>
    <hyperlink ref="B33" location="'Treatment notes'!A1" display="Note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N35"/>
  <sheetViews>
    <sheetView workbookViewId="0"/>
  </sheetViews>
  <sheetFormatPr defaultRowHeight="15"/>
  <cols>
    <col min="1" max="1" width="4.28515625" style="43" customWidth="1"/>
    <col min="2" max="2" width="28.5703125" style="43" customWidth="1"/>
    <col min="3" max="14" width="11.42578125" style="43" customWidth="1"/>
    <col min="15" max="16384" width="9.140625" style="43"/>
  </cols>
  <sheetData>
    <row r="1" spans="2:14">
      <c r="H1" s="599"/>
    </row>
    <row r="2" spans="2:14">
      <c r="B2" s="262" t="s">
        <v>267</v>
      </c>
    </row>
    <row r="4" spans="2:14" ht="22.5" customHeight="1" thickBot="1">
      <c r="B4" s="3"/>
      <c r="C4" s="4">
        <v>2005</v>
      </c>
      <c r="D4" s="261">
        <v>2006</v>
      </c>
      <c r="E4" s="261">
        <v>2007</v>
      </c>
      <c r="F4" s="261">
        <v>2008</v>
      </c>
      <c r="G4" s="261">
        <v>2009</v>
      </c>
      <c r="H4" s="261">
        <v>2010</v>
      </c>
      <c r="I4" s="261">
        <v>2011</v>
      </c>
      <c r="J4" s="261">
        <v>2012</v>
      </c>
      <c r="K4" s="261">
        <v>2013</v>
      </c>
      <c r="L4" s="261">
        <v>2014</v>
      </c>
      <c r="M4" s="261">
        <v>2015</v>
      </c>
      <c r="N4" s="261">
        <v>2016</v>
      </c>
    </row>
    <row r="5" spans="2:14">
      <c r="B5" s="8" t="s">
        <v>6</v>
      </c>
      <c r="C5" s="9">
        <v>120988</v>
      </c>
      <c r="D5" s="11">
        <v>134683</v>
      </c>
      <c r="E5" s="11">
        <v>143990</v>
      </c>
      <c r="F5" s="11">
        <v>152933</v>
      </c>
      <c r="G5" s="11">
        <v>158291</v>
      </c>
      <c r="H5" s="11">
        <v>162107</v>
      </c>
      <c r="I5" s="11">
        <v>156523</v>
      </c>
      <c r="J5" s="11">
        <v>152193</v>
      </c>
      <c r="K5" s="11">
        <v>149924</v>
      </c>
      <c r="L5" s="11">
        <v>147622</v>
      </c>
      <c r="M5" s="11">
        <v>144547</v>
      </c>
      <c r="N5" s="11">
        <v>140712</v>
      </c>
    </row>
    <row r="6" spans="2:14">
      <c r="B6" s="14" t="s">
        <v>42</v>
      </c>
      <c r="C6" s="15">
        <v>109349</v>
      </c>
      <c r="D6" s="17">
        <v>121524</v>
      </c>
      <c r="E6" s="17">
        <v>130289</v>
      </c>
      <c r="F6" s="17">
        <v>138538</v>
      </c>
      <c r="G6" s="17">
        <v>142993</v>
      </c>
      <c r="H6" s="17">
        <v>146032</v>
      </c>
      <c r="I6" s="17">
        <v>139637</v>
      </c>
      <c r="J6" s="17">
        <v>134797</v>
      </c>
      <c r="K6" s="17">
        <v>132444</v>
      </c>
      <c r="L6" s="17">
        <v>130257</v>
      </c>
      <c r="M6" s="17">
        <v>127543</v>
      </c>
      <c r="N6" s="17">
        <v>123986</v>
      </c>
    </row>
    <row r="7" spans="2:14">
      <c r="B7" s="14" t="s">
        <v>8</v>
      </c>
      <c r="C7" s="15">
        <v>7572</v>
      </c>
      <c r="D7" s="17">
        <v>8254</v>
      </c>
      <c r="E7" s="17">
        <v>8345</v>
      </c>
      <c r="F7" s="17">
        <v>8503</v>
      </c>
      <c r="G7" s="17">
        <v>8654</v>
      </c>
      <c r="H7" s="17">
        <v>8952</v>
      </c>
      <c r="I7" s="17">
        <v>9105</v>
      </c>
      <c r="J7" s="17">
        <v>8687</v>
      </c>
      <c r="K7" s="17">
        <v>8106</v>
      </c>
      <c r="L7" s="17">
        <v>7531</v>
      </c>
      <c r="M7" s="17">
        <v>6969</v>
      </c>
      <c r="N7" s="17">
        <v>6470</v>
      </c>
    </row>
    <row r="8" spans="2:14">
      <c r="B8" s="14" t="s">
        <v>9</v>
      </c>
      <c r="C8" s="15">
        <v>837</v>
      </c>
      <c r="D8" s="17">
        <v>1217</v>
      </c>
      <c r="E8" s="17">
        <v>1496</v>
      </c>
      <c r="F8" s="17">
        <v>1841</v>
      </c>
      <c r="G8" s="17">
        <v>2086</v>
      </c>
      <c r="H8" s="17">
        <v>2190</v>
      </c>
      <c r="I8" s="17">
        <v>2534</v>
      </c>
      <c r="J8" s="17">
        <v>2980</v>
      </c>
      <c r="K8" s="17">
        <v>3209</v>
      </c>
      <c r="L8" s="17">
        <v>3495</v>
      </c>
      <c r="M8" s="17">
        <v>3434</v>
      </c>
      <c r="N8" s="17">
        <v>3441</v>
      </c>
    </row>
    <row r="9" spans="2:14">
      <c r="B9" s="20" t="s">
        <v>43</v>
      </c>
      <c r="C9" s="21">
        <v>3230</v>
      </c>
      <c r="D9" s="23">
        <v>3688</v>
      </c>
      <c r="E9" s="23">
        <v>3860</v>
      </c>
      <c r="F9" s="23">
        <v>4051</v>
      </c>
      <c r="G9" s="23">
        <v>4558</v>
      </c>
      <c r="H9" s="23">
        <v>4933</v>
      </c>
      <c r="I9" s="23">
        <v>5247</v>
      </c>
      <c r="J9" s="23">
        <v>5729</v>
      </c>
      <c r="K9" s="23">
        <v>6165</v>
      </c>
      <c r="L9" s="23">
        <v>6339</v>
      </c>
      <c r="M9" s="23">
        <v>6601</v>
      </c>
      <c r="N9" s="23">
        <v>6815</v>
      </c>
    </row>
    <row r="10" spans="2:14">
      <c r="B10" s="26" t="s">
        <v>10</v>
      </c>
      <c r="C10" s="27">
        <v>17576</v>
      </c>
      <c r="D10" s="29">
        <v>21987</v>
      </c>
      <c r="E10" s="29">
        <v>24364</v>
      </c>
      <c r="F10" s="29">
        <v>25591</v>
      </c>
      <c r="G10" s="29">
        <v>27320</v>
      </c>
      <c r="H10" s="29">
        <v>27958</v>
      </c>
      <c r="I10" s="29">
        <v>28831</v>
      </c>
      <c r="J10" s="29">
        <v>30704</v>
      </c>
      <c r="K10" s="29">
        <v>31621</v>
      </c>
      <c r="L10" s="29">
        <v>30994</v>
      </c>
      <c r="M10" s="29">
        <v>30363</v>
      </c>
      <c r="N10" s="29">
        <v>28419</v>
      </c>
    </row>
    <row r="11" spans="2:14">
      <c r="B11" s="8" t="s">
        <v>69</v>
      </c>
      <c r="C11" s="32">
        <v>14970</v>
      </c>
      <c r="D11" s="33">
        <v>18651</v>
      </c>
      <c r="E11" s="33">
        <v>22197</v>
      </c>
      <c r="F11" s="33">
        <v>24921</v>
      </c>
      <c r="G11" s="33">
        <v>22364</v>
      </c>
      <c r="H11" s="33">
        <v>19835</v>
      </c>
      <c r="I11" s="33">
        <v>18732</v>
      </c>
      <c r="J11" s="33">
        <v>17985</v>
      </c>
      <c r="K11" s="33">
        <v>17648</v>
      </c>
      <c r="L11" s="33">
        <v>16926</v>
      </c>
      <c r="M11" s="33">
        <v>16197</v>
      </c>
      <c r="N11" s="33">
        <v>17067</v>
      </c>
    </row>
    <row r="12" spans="2:14">
      <c r="B12" s="14" t="s">
        <v>12</v>
      </c>
      <c r="C12" s="15">
        <v>7136</v>
      </c>
      <c r="D12" s="17">
        <v>9362</v>
      </c>
      <c r="E12" s="17">
        <v>12194</v>
      </c>
      <c r="F12" s="17">
        <v>14011</v>
      </c>
      <c r="G12" s="17">
        <v>12765</v>
      </c>
      <c r="H12" s="17">
        <v>11412</v>
      </c>
      <c r="I12" s="17">
        <v>10859</v>
      </c>
      <c r="J12" s="17">
        <v>11060</v>
      </c>
      <c r="K12" s="17">
        <v>11392</v>
      </c>
      <c r="L12" s="17">
        <v>11336</v>
      </c>
      <c r="M12" s="17">
        <v>10968</v>
      </c>
      <c r="N12" s="17">
        <v>11487</v>
      </c>
    </row>
    <row r="13" spans="2:14">
      <c r="B13" s="20" t="s">
        <v>13</v>
      </c>
      <c r="C13" s="21">
        <v>7834</v>
      </c>
      <c r="D13" s="23">
        <v>9289</v>
      </c>
      <c r="E13" s="23">
        <v>10003</v>
      </c>
      <c r="F13" s="23">
        <v>10910</v>
      </c>
      <c r="G13" s="23">
        <v>9599</v>
      </c>
      <c r="H13" s="23">
        <v>8423</v>
      </c>
      <c r="I13" s="23">
        <v>7873</v>
      </c>
      <c r="J13" s="23">
        <v>6925</v>
      </c>
      <c r="K13" s="23">
        <v>6256</v>
      </c>
      <c r="L13" s="23">
        <v>5590</v>
      </c>
      <c r="M13" s="23">
        <v>5229</v>
      </c>
      <c r="N13" s="23">
        <v>5580</v>
      </c>
    </row>
    <row r="14" spans="2:14">
      <c r="B14" s="8" t="s">
        <v>14</v>
      </c>
      <c r="C14" s="32">
        <v>5555</v>
      </c>
      <c r="D14" s="33">
        <v>6328</v>
      </c>
      <c r="E14" s="33">
        <v>6879</v>
      </c>
      <c r="F14" s="33">
        <v>6387</v>
      </c>
      <c r="G14" s="33">
        <v>5431</v>
      </c>
      <c r="H14" s="33">
        <v>6148</v>
      </c>
      <c r="I14" s="33">
        <v>5721</v>
      </c>
      <c r="J14" s="33">
        <v>6034</v>
      </c>
      <c r="K14" s="33">
        <v>5898</v>
      </c>
      <c r="L14" s="33">
        <v>5866</v>
      </c>
      <c r="M14" s="33">
        <v>5951</v>
      </c>
      <c r="N14" s="33">
        <v>4301</v>
      </c>
    </row>
    <row r="15" spans="2:14">
      <c r="B15" s="14" t="s">
        <v>70</v>
      </c>
      <c r="C15" s="15">
        <v>4627</v>
      </c>
      <c r="D15" s="17">
        <v>5338</v>
      </c>
      <c r="E15" s="17">
        <v>5514</v>
      </c>
      <c r="F15" s="17">
        <v>5377</v>
      </c>
      <c r="G15" s="17">
        <v>4657</v>
      </c>
      <c r="H15" s="17">
        <v>4329</v>
      </c>
      <c r="I15" s="17">
        <v>4100</v>
      </c>
      <c r="J15" s="17">
        <v>3552</v>
      </c>
      <c r="K15" s="17">
        <v>3265</v>
      </c>
      <c r="L15" s="17">
        <v>3132</v>
      </c>
      <c r="M15" s="17">
        <v>2952</v>
      </c>
      <c r="N15" s="17">
        <v>2606</v>
      </c>
    </row>
    <row r="16" spans="2:14">
      <c r="B16" s="14" t="s">
        <v>71</v>
      </c>
      <c r="C16" s="15">
        <v>8</v>
      </c>
      <c r="D16" s="17">
        <v>15</v>
      </c>
      <c r="E16" s="17">
        <v>28</v>
      </c>
      <c r="F16" s="17">
        <v>28</v>
      </c>
      <c r="G16" s="17">
        <v>26</v>
      </c>
      <c r="H16" s="17">
        <v>41</v>
      </c>
      <c r="I16" s="17">
        <v>69</v>
      </c>
      <c r="J16" s="17">
        <v>134</v>
      </c>
      <c r="K16" s="17">
        <v>171</v>
      </c>
      <c r="L16" s="17">
        <v>187</v>
      </c>
      <c r="M16" s="17">
        <v>243</v>
      </c>
      <c r="N16" s="17">
        <v>256</v>
      </c>
    </row>
    <row r="17" spans="2:14">
      <c r="B17" s="14" t="s">
        <v>72</v>
      </c>
      <c r="C17" s="15">
        <v>809</v>
      </c>
      <c r="D17" s="17">
        <v>836</v>
      </c>
      <c r="E17" s="17">
        <v>1062</v>
      </c>
      <c r="F17" s="17">
        <v>659</v>
      </c>
      <c r="G17" s="17">
        <v>426</v>
      </c>
      <c r="H17" s="17">
        <v>277</v>
      </c>
      <c r="I17" s="17">
        <v>257</v>
      </c>
      <c r="J17" s="17">
        <v>321</v>
      </c>
      <c r="K17" s="17">
        <v>355</v>
      </c>
      <c r="L17" s="17">
        <v>358</v>
      </c>
      <c r="M17" s="17">
        <v>463</v>
      </c>
      <c r="N17" s="17">
        <v>531</v>
      </c>
    </row>
    <row r="18" spans="2:14">
      <c r="B18" s="14" t="s">
        <v>18</v>
      </c>
      <c r="C18" s="15">
        <v>0</v>
      </c>
      <c r="D18" s="17">
        <v>0</v>
      </c>
      <c r="E18" s="17">
        <v>2</v>
      </c>
      <c r="F18" s="17">
        <v>1</v>
      </c>
      <c r="G18" s="17">
        <v>19</v>
      </c>
      <c r="H18" s="17">
        <v>852</v>
      </c>
      <c r="I18" s="17">
        <v>638</v>
      </c>
      <c r="J18" s="17">
        <v>1340</v>
      </c>
      <c r="K18" s="17">
        <v>1159</v>
      </c>
      <c r="L18" s="17">
        <v>1153</v>
      </c>
      <c r="M18" s="17">
        <v>1183</v>
      </c>
      <c r="N18" s="17">
        <v>257</v>
      </c>
    </row>
    <row r="19" spans="2:14">
      <c r="B19" s="20" t="s">
        <v>19</v>
      </c>
      <c r="C19" s="21">
        <v>111</v>
      </c>
      <c r="D19" s="23">
        <v>139</v>
      </c>
      <c r="E19" s="23">
        <v>273</v>
      </c>
      <c r="F19" s="23">
        <v>322</v>
      </c>
      <c r="G19" s="23">
        <v>303</v>
      </c>
      <c r="H19" s="23">
        <v>649</v>
      </c>
      <c r="I19" s="23">
        <v>657</v>
      </c>
      <c r="J19" s="23">
        <v>687</v>
      </c>
      <c r="K19" s="23">
        <v>948</v>
      </c>
      <c r="L19" s="23">
        <v>1036</v>
      </c>
      <c r="M19" s="23">
        <v>1110</v>
      </c>
      <c r="N19" s="23">
        <v>651</v>
      </c>
    </row>
    <row r="20" spans="2:14">
      <c r="B20" s="8" t="s">
        <v>20</v>
      </c>
      <c r="C20" s="32">
        <v>1910</v>
      </c>
      <c r="D20" s="33">
        <v>2065</v>
      </c>
      <c r="E20" s="33">
        <v>2146</v>
      </c>
      <c r="F20" s="33">
        <v>2139</v>
      </c>
      <c r="G20" s="33">
        <v>2122</v>
      </c>
      <c r="H20" s="33">
        <v>2070</v>
      </c>
      <c r="I20" s="33">
        <v>2083</v>
      </c>
      <c r="J20" s="33">
        <v>2082</v>
      </c>
      <c r="K20" s="33">
        <v>2190</v>
      </c>
      <c r="L20" s="33">
        <v>2240</v>
      </c>
      <c r="M20" s="33">
        <v>2404</v>
      </c>
      <c r="N20" s="33">
        <v>2341</v>
      </c>
    </row>
    <row r="21" spans="2:14">
      <c r="B21" s="14" t="s">
        <v>21</v>
      </c>
      <c r="C21" s="15">
        <v>1758</v>
      </c>
      <c r="D21" s="17">
        <v>1904</v>
      </c>
      <c r="E21" s="17">
        <v>1952</v>
      </c>
      <c r="F21" s="17">
        <v>1907</v>
      </c>
      <c r="G21" s="17">
        <v>1862</v>
      </c>
      <c r="H21" s="17">
        <v>1829</v>
      </c>
      <c r="I21" s="17">
        <v>1784</v>
      </c>
      <c r="J21" s="17">
        <v>1772</v>
      </c>
      <c r="K21" s="17">
        <v>1884</v>
      </c>
      <c r="L21" s="17">
        <v>1943</v>
      </c>
      <c r="M21" s="17">
        <v>2100</v>
      </c>
      <c r="N21" s="17">
        <v>2077</v>
      </c>
    </row>
    <row r="22" spans="2:14">
      <c r="B22" s="14" t="s">
        <v>22</v>
      </c>
      <c r="C22" s="15">
        <v>21</v>
      </c>
      <c r="D22" s="17">
        <v>23</v>
      </c>
      <c r="E22" s="17">
        <v>49</v>
      </c>
      <c r="F22" s="17">
        <v>70</v>
      </c>
      <c r="G22" s="17">
        <v>104</v>
      </c>
      <c r="H22" s="17">
        <v>114</v>
      </c>
      <c r="I22" s="17">
        <v>177</v>
      </c>
      <c r="J22" s="17">
        <v>175</v>
      </c>
      <c r="K22" s="17">
        <v>164</v>
      </c>
      <c r="L22" s="17">
        <v>161</v>
      </c>
      <c r="M22" s="17">
        <v>186</v>
      </c>
      <c r="N22" s="17">
        <v>153</v>
      </c>
    </row>
    <row r="23" spans="2:14">
      <c r="B23" s="20" t="s">
        <v>23</v>
      </c>
      <c r="C23" s="21">
        <v>131</v>
      </c>
      <c r="D23" s="23">
        <v>138</v>
      </c>
      <c r="E23" s="23">
        <v>145</v>
      </c>
      <c r="F23" s="23">
        <v>162</v>
      </c>
      <c r="G23" s="23">
        <v>156</v>
      </c>
      <c r="H23" s="23">
        <v>127</v>
      </c>
      <c r="I23" s="23">
        <v>122</v>
      </c>
      <c r="J23" s="23">
        <v>135</v>
      </c>
      <c r="K23" s="23">
        <v>142</v>
      </c>
      <c r="L23" s="23">
        <v>136</v>
      </c>
      <c r="M23" s="23">
        <v>118</v>
      </c>
      <c r="N23" s="23">
        <v>111</v>
      </c>
    </row>
    <row r="24" spans="2:14">
      <c r="B24" s="8" t="s">
        <v>24</v>
      </c>
      <c r="C24" s="32">
        <v>177</v>
      </c>
      <c r="D24" s="33">
        <v>203</v>
      </c>
      <c r="E24" s="33">
        <v>327</v>
      </c>
      <c r="F24" s="33">
        <v>539</v>
      </c>
      <c r="G24" s="33">
        <v>649</v>
      </c>
      <c r="H24" s="33">
        <v>691</v>
      </c>
      <c r="I24" s="33">
        <v>827</v>
      </c>
      <c r="J24" s="33">
        <v>633</v>
      </c>
      <c r="K24" s="33">
        <v>887</v>
      </c>
      <c r="L24" s="33">
        <v>631</v>
      </c>
      <c r="M24" s="33">
        <v>371</v>
      </c>
      <c r="N24" s="33">
        <v>507</v>
      </c>
    </row>
    <row r="25" spans="2:14">
      <c r="B25" s="14" t="s">
        <v>25</v>
      </c>
      <c r="C25" s="15">
        <v>65</v>
      </c>
      <c r="D25" s="17">
        <v>104</v>
      </c>
      <c r="E25" s="17">
        <v>216</v>
      </c>
      <c r="F25" s="17">
        <v>413</v>
      </c>
      <c r="G25" s="17">
        <v>547</v>
      </c>
      <c r="H25" s="17">
        <v>608</v>
      </c>
      <c r="I25" s="17">
        <v>766</v>
      </c>
      <c r="J25" s="17">
        <v>577</v>
      </c>
      <c r="K25" s="17">
        <v>829</v>
      </c>
      <c r="L25" s="17">
        <v>538</v>
      </c>
      <c r="M25" s="17">
        <v>266</v>
      </c>
      <c r="N25" s="17">
        <v>432</v>
      </c>
    </row>
    <row r="26" spans="2:14">
      <c r="B26" s="20" t="s">
        <v>26</v>
      </c>
      <c r="C26" s="21">
        <v>112</v>
      </c>
      <c r="D26" s="23">
        <v>99</v>
      </c>
      <c r="E26" s="23">
        <v>111</v>
      </c>
      <c r="F26" s="23">
        <v>126</v>
      </c>
      <c r="G26" s="23">
        <v>102</v>
      </c>
      <c r="H26" s="23">
        <v>83</v>
      </c>
      <c r="I26" s="23">
        <v>61</v>
      </c>
      <c r="J26" s="23">
        <v>56</v>
      </c>
      <c r="K26" s="23">
        <v>58</v>
      </c>
      <c r="L26" s="23">
        <v>93</v>
      </c>
      <c r="M26" s="23">
        <v>105</v>
      </c>
      <c r="N26" s="23">
        <v>75</v>
      </c>
    </row>
    <row r="27" spans="2:14">
      <c r="B27" s="26" t="s">
        <v>27</v>
      </c>
      <c r="C27" s="27">
        <v>359</v>
      </c>
      <c r="D27" s="29">
        <v>467</v>
      </c>
      <c r="E27" s="29">
        <v>521</v>
      </c>
      <c r="F27" s="29">
        <v>467</v>
      </c>
      <c r="G27" s="29">
        <v>402</v>
      </c>
      <c r="H27" s="29">
        <v>411</v>
      </c>
      <c r="I27" s="29">
        <v>405</v>
      </c>
      <c r="J27" s="29">
        <v>318</v>
      </c>
      <c r="K27" s="29">
        <v>267</v>
      </c>
      <c r="L27" s="29">
        <v>252</v>
      </c>
      <c r="M27" s="29">
        <v>231</v>
      </c>
      <c r="N27" s="29">
        <v>238</v>
      </c>
    </row>
    <row r="28" spans="2:14">
      <c r="B28" s="20" t="s">
        <v>28</v>
      </c>
      <c r="C28" s="21">
        <v>531</v>
      </c>
      <c r="D28" s="23">
        <v>503</v>
      </c>
      <c r="E28" s="23">
        <v>573</v>
      </c>
      <c r="F28" s="23">
        <v>620</v>
      </c>
      <c r="G28" s="23">
        <v>589</v>
      </c>
      <c r="H28" s="23">
        <v>335</v>
      </c>
      <c r="I28" s="23">
        <v>271</v>
      </c>
      <c r="J28" s="23">
        <v>306</v>
      </c>
      <c r="K28" s="23">
        <v>583</v>
      </c>
      <c r="L28" s="23">
        <v>1066</v>
      </c>
      <c r="M28" s="23">
        <v>1705</v>
      </c>
      <c r="N28" s="23">
        <v>1633</v>
      </c>
    </row>
    <row r="29" spans="2:14">
      <c r="B29" s="34" t="s">
        <v>29</v>
      </c>
      <c r="C29" s="35">
        <v>162066</v>
      </c>
      <c r="D29" s="37">
        <v>184887</v>
      </c>
      <c r="E29" s="37">
        <v>200997</v>
      </c>
      <c r="F29" s="37">
        <v>213597</v>
      </c>
      <c r="G29" s="37">
        <v>217168</v>
      </c>
      <c r="H29" s="37">
        <v>219555</v>
      </c>
      <c r="I29" s="37">
        <v>213393</v>
      </c>
      <c r="J29" s="37">
        <v>210255</v>
      </c>
      <c r="K29" s="37">
        <v>209018</v>
      </c>
      <c r="L29" s="37">
        <v>205597</v>
      </c>
      <c r="M29" s="37">
        <v>201769</v>
      </c>
      <c r="N29" s="37">
        <v>195218</v>
      </c>
    </row>
    <row r="30" spans="2:14">
      <c r="B30" s="14" t="s">
        <v>30</v>
      </c>
      <c r="C30" s="15">
        <v>2754</v>
      </c>
      <c r="D30" s="17">
        <v>2014</v>
      </c>
      <c r="E30" s="17">
        <v>1482</v>
      </c>
      <c r="F30" s="17">
        <v>1150</v>
      </c>
      <c r="G30" s="17">
        <v>815</v>
      </c>
      <c r="H30" s="17">
        <v>607</v>
      </c>
      <c r="I30" s="17">
        <v>514</v>
      </c>
      <c r="J30" s="17">
        <v>439</v>
      </c>
      <c r="K30" s="17">
        <v>393</v>
      </c>
      <c r="L30" s="17">
        <v>331</v>
      </c>
      <c r="M30" s="17">
        <v>307</v>
      </c>
      <c r="N30" s="17">
        <v>281</v>
      </c>
    </row>
    <row r="31" spans="2:14">
      <c r="B31" s="8" t="s">
        <v>32</v>
      </c>
      <c r="C31" s="32">
        <v>164820</v>
      </c>
      <c r="D31" s="33">
        <v>186901</v>
      </c>
      <c r="E31" s="33">
        <v>202479</v>
      </c>
      <c r="F31" s="33">
        <v>214747</v>
      </c>
      <c r="G31" s="33">
        <v>217983</v>
      </c>
      <c r="H31" s="33">
        <v>220162</v>
      </c>
      <c r="I31" s="33">
        <v>213907</v>
      </c>
      <c r="J31" s="33">
        <v>210694</v>
      </c>
      <c r="K31" s="33">
        <v>209411</v>
      </c>
      <c r="L31" s="33">
        <v>205928</v>
      </c>
      <c r="M31" s="33">
        <v>202076</v>
      </c>
      <c r="N31" s="33">
        <v>195499</v>
      </c>
    </row>
    <row r="33" spans="2:2">
      <c r="B33" s="604" t="s">
        <v>117</v>
      </c>
    </row>
    <row r="35" spans="2:2">
      <c r="B35" s="604" t="s">
        <v>308</v>
      </c>
    </row>
  </sheetData>
  <hyperlinks>
    <hyperlink ref="B35" location="Index!A1" display="Back to Index"/>
    <hyperlink ref="B33" location="'Treatment notes'!A1" display="Not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Q24"/>
  <sheetViews>
    <sheetView workbookViewId="0"/>
  </sheetViews>
  <sheetFormatPr defaultRowHeight="15"/>
  <cols>
    <col min="1" max="1" width="4.28515625" style="278" customWidth="1"/>
    <col min="2" max="2" width="32.140625" style="278" customWidth="1"/>
    <col min="3" max="16384" width="9.140625" style="278"/>
  </cols>
  <sheetData>
    <row r="1" spans="2:17">
      <c r="H1" s="599"/>
    </row>
    <row r="2" spans="2:17">
      <c r="B2" s="304" t="s">
        <v>250</v>
      </c>
    </row>
    <row r="3" spans="2:17">
      <c r="B3" s="279"/>
    </row>
    <row r="4" spans="2:17">
      <c r="B4" s="309"/>
      <c r="C4" s="689" t="s">
        <v>169</v>
      </c>
      <c r="D4" s="689"/>
      <c r="E4" s="690"/>
      <c r="F4" s="689" t="s">
        <v>75</v>
      </c>
      <c r="G4" s="689"/>
      <c r="H4" s="690"/>
      <c r="I4" s="689" t="s">
        <v>76</v>
      </c>
      <c r="J4" s="689"/>
      <c r="K4" s="690"/>
      <c r="L4" s="689" t="s">
        <v>77</v>
      </c>
      <c r="M4" s="689"/>
      <c r="N4" s="690"/>
      <c r="O4" s="689" t="s">
        <v>170</v>
      </c>
      <c r="P4" s="689"/>
      <c r="Q4" s="689"/>
    </row>
    <row r="5" spans="2:17" ht="15.75" thickBot="1">
      <c r="B5" s="306" t="s">
        <v>3</v>
      </c>
      <c r="C5" s="298" t="s">
        <v>95</v>
      </c>
      <c r="D5" s="298" t="s">
        <v>96</v>
      </c>
      <c r="E5" s="306" t="s">
        <v>32</v>
      </c>
      <c r="F5" s="298" t="s">
        <v>95</v>
      </c>
      <c r="G5" s="298" t="s">
        <v>96</v>
      </c>
      <c r="H5" s="306" t="s">
        <v>32</v>
      </c>
      <c r="I5" s="298" t="s">
        <v>95</v>
      </c>
      <c r="J5" s="298" t="s">
        <v>96</v>
      </c>
      <c r="K5" s="306" t="s">
        <v>32</v>
      </c>
      <c r="L5" s="298" t="s">
        <v>95</v>
      </c>
      <c r="M5" s="298" t="s">
        <v>96</v>
      </c>
      <c r="N5" s="306" t="s">
        <v>32</v>
      </c>
      <c r="O5" s="298" t="s">
        <v>95</v>
      </c>
      <c r="P5" s="298" t="s">
        <v>96</v>
      </c>
      <c r="Q5" s="307" t="s">
        <v>32</v>
      </c>
    </row>
    <row r="6" spans="2:17">
      <c r="B6" s="305" t="s">
        <v>85</v>
      </c>
      <c r="C6" s="297">
        <v>40.4</v>
      </c>
      <c r="D6" s="297">
        <v>30.8</v>
      </c>
      <c r="E6" s="308">
        <v>35.700000000000003</v>
      </c>
      <c r="F6" s="297">
        <v>46.8</v>
      </c>
      <c r="G6" s="297">
        <v>31.9</v>
      </c>
      <c r="H6" s="308">
        <v>39.299999999999997</v>
      </c>
      <c r="I6" s="297">
        <v>45.1</v>
      </c>
      <c r="J6" s="297">
        <v>32.299999999999997</v>
      </c>
      <c r="K6" s="308">
        <v>38.6</v>
      </c>
      <c r="L6" s="297">
        <v>36.200000000000003</v>
      </c>
      <c r="M6" s="297">
        <v>24.4</v>
      </c>
      <c r="N6" s="308">
        <v>30.2</v>
      </c>
      <c r="O6" s="297">
        <v>25.8</v>
      </c>
      <c r="P6" s="297">
        <v>15.8</v>
      </c>
      <c r="Q6" s="303">
        <v>20.8</v>
      </c>
    </row>
    <row r="7" spans="2:17">
      <c r="B7" s="305" t="s">
        <v>10</v>
      </c>
      <c r="C7" s="297">
        <v>35.9</v>
      </c>
      <c r="D7" s="297">
        <v>26.5</v>
      </c>
      <c r="E7" s="308">
        <v>31.3</v>
      </c>
      <c r="F7" s="297">
        <v>42.6</v>
      </c>
      <c r="G7" s="297">
        <v>28</v>
      </c>
      <c r="H7" s="308">
        <v>35.299999999999997</v>
      </c>
      <c r="I7" s="297">
        <v>40.200000000000003</v>
      </c>
      <c r="J7" s="297">
        <v>28.7</v>
      </c>
      <c r="K7" s="308">
        <v>34.4</v>
      </c>
      <c r="L7" s="297">
        <v>30.2</v>
      </c>
      <c r="M7" s="297">
        <v>19.2</v>
      </c>
      <c r="N7" s="308">
        <v>24.6</v>
      </c>
      <c r="O7" s="297">
        <v>20.3</v>
      </c>
      <c r="P7" s="297">
        <v>11</v>
      </c>
      <c r="Q7" s="303">
        <v>15.6</v>
      </c>
    </row>
    <row r="8" spans="2:17">
      <c r="B8" s="305" t="s">
        <v>6</v>
      </c>
      <c r="C8" s="297">
        <v>0.4</v>
      </c>
      <c r="D8" s="297">
        <v>0.4</v>
      </c>
      <c r="E8" s="308">
        <v>0.4</v>
      </c>
      <c r="F8" s="297">
        <v>0.6</v>
      </c>
      <c r="G8" s="297">
        <v>0.5</v>
      </c>
      <c r="H8" s="308">
        <v>0.6</v>
      </c>
      <c r="I8" s="297">
        <v>1.9</v>
      </c>
      <c r="J8" s="297">
        <v>0.4</v>
      </c>
      <c r="K8" s="308">
        <v>1.2</v>
      </c>
      <c r="L8" s="297">
        <v>1.1000000000000001</v>
      </c>
      <c r="M8" s="297">
        <v>0.4</v>
      </c>
      <c r="N8" s="308">
        <v>0.8</v>
      </c>
      <c r="O8" s="297">
        <v>0.8</v>
      </c>
      <c r="P8" s="297">
        <v>0.1</v>
      </c>
      <c r="Q8" s="303">
        <v>0.5</v>
      </c>
    </row>
    <row r="9" spans="2:17">
      <c r="B9" s="299" t="s">
        <v>42</v>
      </c>
      <c r="C9" s="297">
        <v>0.2</v>
      </c>
      <c r="D9" s="297">
        <v>0.1</v>
      </c>
      <c r="E9" s="308">
        <v>0.1</v>
      </c>
      <c r="F9" s="297">
        <v>0.3</v>
      </c>
      <c r="G9" s="297">
        <v>0.4</v>
      </c>
      <c r="H9" s="308">
        <v>0.3</v>
      </c>
      <c r="I9" s="297">
        <v>1.7</v>
      </c>
      <c r="J9" s="297">
        <v>0.4</v>
      </c>
      <c r="K9" s="308">
        <v>1</v>
      </c>
      <c r="L9" s="297">
        <v>1</v>
      </c>
      <c r="M9" s="297">
        <v>0.4</v>
      </c>
      <c r="N9" s="308">
        <v>0.7</v>
      </c>
      <c r="O9" s="297">
        <v>0.8</v>
      </c>
      <c r="P9" s="297">
        <v>0.1</v>
      </c>
      <c r="Q9" s="303">
        <v>0.4</v>
      </c>
    </row>
    <row r="10" spans="2:17">
      <c r="B10" s="299" t="s">
        <v>8</v>
      </c>
      <c r="C10" s="297">
        <v>0.3</v>
      </c>
      <c r="D10" s="297">
        <v>0.3</v>
      </c>
      <c r="E10" s="308">
        <v>0.3</v>
      </c>
      <c r="F10" s="297">
        <v>0.3</v>
      </c>
      <c r="G10" s="297">
        <v>0.3</v>
      </c>
      <c r="H10" s="308">
        <v>0.3</v>
      </c>
      <c r="I10" s="297">
        <v>0.9</v>
      </c>
      <c r="J10" s="297">
        <v>0.3</v>
      </c>
      <c r="K10" s="308">
        <v>0.6</v>
      </c>
      <c r="L10" s="297">
        <v>0.5</v>
      </c>
      <c r="M10" s="297">
        <v>0.3</v>
      </c>
      <c r="N10" s="308">
        <v>0.4</v>
      </c>
      <c r="O10" s="297">
        <v>0.3</v>
      </c>
      <c r="P10" s="297">
        <v>0.1</v>
      </c>
      <c r="Q10" s="303">
        <v>0.2</v>
      </c>
    </row>
    <row r="11" spans="2:17" ht="15" customHeight="1">
      <c r="B11" s="305" t="s">
        <v>86</v>
      </c>
      <c r="C11" s="297">
        <v>12.3</v>
      </c>
      <c r="D11" s="297">
        <v>7.7</v>
      </c>
      <c r="E11" s="308">
        <v>10</v>
      </c>
      <c r="F11" s="297">
        <v>16.8</v>
      </c>
      <c r="G11" s="297">
        <v>9.5</v>
      </c>
      <c r="H11" s="308">
        <v>13.1</v>
      </c>
      <c r="I11" s="297">
        <v>16.2</v>
      </c>
      <c r="J11" s="297">
        <v>9.1</v>
      </c>
      <c r="K11" s="308">
        <v>12.6</v>
      </c>
      <c r="L11" s="297">
        <v>9</v>
      </c>
      <c r="M11" s="297">
        <v>3.9</v>
      </c>
      <c r="N11" s="308">
        <v>6.4</v>
      </c>
      <c r="O11" s="297">
        <v>4.2</v>
      </c>
      <c r="P11" s="297">
        <v>1.5</v>
      </c>
      <c r="Q11" s="303">
        <v>2.8</v>
      </c>
    </row>
    <row r="12" spans="2:17">
      <c r="B12" s="305" t="s">
        <v>87</v>
      </c>
      <c r="C12" s="297">
        <v>5.7</v>
      </c>
      <c r="D12" s="297">
        <v>5.5</v>
      </c>
      <c r="E12" s="308">
        <v>5.6</v>
      </c>
      <c r="F12" s="297">
        <v>10.3</v>
      </c>
      <c r="G12" s="297">
        <v>6.7</v>
      </c>
      <c r="H12" s="308">
        <v>8.5</v>
      </c>
      <c r="I12" s="297">
        <v>18.399999999999999</v>
      </c>
      <c r="J12" s="297">
        <v>11.6</v>
      </c>
      <c r="K12" s="308">
        <v>15</v>
      </c>
      <c r="L12" s="297">
        <v>13</v>
      </c>
      <c r="M12" s="297">
        <v>6.7</v>
      </c>
      <c r="N12" s="308">
        <v>9.8000000000000007</v>
      </c>
      <c r="O12" s="297">
        <v>5.2</v>
      </c>
      <c r="P12" s="297">
        <v>3.2</v>
      </c>
      <c r="Q12" s="303">
        <v>4.2</v>
      </c>
    </row>
    <row r="13" spans="2:17">
      <c r="B13" s="305" t="s">
        <v>88</v>
      </c>
      <c r="C13" s="297">
        <v>11.8</v>
      </c>
      <c r="D13" s="297">
        <v>7.5</v>
      </c>
      <c r="E13" s="308">
        <v>9.6999999999999993</v>
      </c>
      <c r="F13" s="297">
        <v>14.8</v>
      </c>
      <c r="G13" s="297">
        <v>8</v>
      </c>
      <c r="H13" s="308">
        <v>11.4</v>
      </c>
      <c r="I13" s="297">
        <v>16.600000000000001</v>
      </c>
      <c r="J13" s="297">
        <v>8.8000000000000007</v>
      </c>
      <c r="K13" s="308">
        <v>12.7</v>
      </c>
      <c r="L13" s="297">
        <v>8.1</v>
      </c>
      <c r="M13" s="297">
        <v>3.9</v>
      </c>
      <c r="N13" s="308">
        <v>6</v>
      </c>
      <c r="O13" s="297">
        <v>2.2000000000000002</v>
      </c>
      <c r="P13" s="297">
        <v>0.6</v>
      </c>
      <c r="Q13" s="303">
        <v>1.4</v>
      </c>
    </row>
    <row r="14" spans="2:17">
      <c r="B14" s="305" t="s">
        <v>24</v>
      </c>
      <c r="C14" s="297">
        <v>6.4</v>
      </c>
      <c r="D14" s="297">
        <v>3.6</v>
      </c>
      <c r="E14" s="308">
        <v>5</v>
      </c>
      <c r="F14" s="297">
        <v>11.2</v>
      </c>
      <c r="G14" s="297">
        <v>4.5999999999999996</v>
      </c>
      <c r="H14" s="308">
        <v>7.9</v>
      </c>
      <c r="I14" s="297">
        <v>17.100000000000001</v>
      </c>
      <c r="J14" s="297">
        <v>8.6</v>
      </c>
      <c r="K14" s="308">
        <v>12.8</v>
      </c>
      <c r="L14" s="297">
        <v>11.8</v>
      </c>
      <c r="M14" s="297">
        <v>5.3</v>
      </c>
      <c r="N14" s="308">
        <v>8.5</v>
      </c>
      <c r="O14" s="297">
        <v>6.4</v>
      </c>
      <c r="P14" s="297">
        <v>2.9</v>
      </c>
      <c r="Q14" s="303">
        <v>4.7</v>
      </c>
    </row>
    <row r="15" spans="2:17">
      <c r="B15" s="299" t="s">
        <v>89</v>
      </c>
      <c r="C15" s="297">
        <v>3</v>
      </c>
      <c r="D15" s="297">
        <v>2</v>
      </c>
      <c r="E15" s="308">
        <v>2.5</v>
      </c>
      <c r="F15" s="297">
        <v>4.7</v>
      </c>
      <c r="G15" s="297">
        <v>1.5</v>
      </c>
      <c r="H15" s="308">
        <v>3.1</v>
      </c>
      <c r="I15" s="297">
        <v>12.7</v>
      </c>
      <c r="J15" s="297">
        <v>5.4</v>
      </c>
      <c r="K15" s="308">
        <v>9</v>
      </c>
      <c r="L15" s="297">
        <v>7.2</v>
      </c>
      <c r="M15" s="297">
        <v>2.8</v>
      </c>
      <c r="N15" s="308">
        <v>5</v>
      </c>
      <c r="O15" s="297">
        <v>3</v>
      </c>
      <c r="P15" s="297">
        <v>0.8</v>
      </c>
      <c r="Q15" s="303">
        <v>1.9</v>
      </c>
    </row>
    <row r="16" spans="2:17">
      <c r="B16" s="299" t="s">
        <v>90</v>
      </c>
      <c r="C16" s="297">
        <v>4.9000000000000004</v>
      </c>
      <c r="D16" s="297">
        <v>2.6</v>
      </c>
      <c r="E16" s="308">
        <v>3.8</v>
      </c>
      <c r="F16" s="297">
        <v>10.199999999999999</v>
      </c>
      <c r="G16" s="297">
        <v>4.0999999999999996</v>
      </c>
      <c r="H16" s="308">
        <v>7.2</v>
      </c>
      <c r="I16" s="297">
        <v>13.1</v>
      </c>
      <c r="J16" s="297">
        <v>6.1</v>
      </c>
      <c r="K16" s="308">
        <v>9.5</v>
      </c>
      <c r="L16" s="297">
        <v>9.9</v>
      </c>
      <c r="M16" s="297">
        <v>4.5</v>
      </c>
      <c r="N16" s="308">
        <v>7.2</v>
      </c>
      <c r="O16" s="297">
        <v>5.9</v>
      </c>
      <c r="P16" s="297">
        <v>2.7</v>
      </c>
      <c r="Q16" s="303">
        <v>4.3</v>
      </c>
    </row>
    <row r="17" spans="2:17">
      <c r="B17" s="305" t="s">
        <v>91</v>
      </c>
      <c r="C17" s="297">
        <v>2.7</v>
      </c>
      <c r="D17" s="297">
        <v>1.7</v>
      </c>
      <c r="E17" s="308">
        <v>2.2000000000000002</v>
      </c>
      <c r="F17" s="297">
        <v>3.3</v>
      </c>
      <c r="G17" s="297">
        <v>2.2000000000000002</v>
      </c>
      <c r="H17" s="308">
        <v>2.8</v>
      </c>
      <c r="I17" s="297">
        <v>4.7</v>
      </c>
      <c r="J17" s="297">
        <v>3.1</v>
      </c>
      <c r="K17" s="308">
        <v>3.9</v>
      </c>
      <c r="L17" s="297">
        <v>3.7</v>
      </c>
      <c r="M17" s="297">
        <v>2.2999999999999998</v>
      </c>
      <c r="N17" s="308">
        <v>3</v>
      </c>
      <c r="O17" s="297">
        <v>1.8</v>
      </c>
      <c r="P17" s="297">
        <v>3.3</v>
      </c>
      <c r="Q17" s="303">
        <v>2.6</v>
      </c>
    </row>
    <row r="18" spans="2:17">
      <c r="B18" s="305" t="s">
        <v>92</v>
      </c>
      <c r="C18" s="297">
        <v>1.8</v>
      </c>
      <c r="D18" s="297">
        <v>0.2</v>
      </c>
      <c r="E18" s="308">
        <v>1</v>
      </c>
      <c r="F18" s="297">
        <v>3.1</v>
      </c>
      <c r="G18" s="297">
        <v>0.4</v>
      </c>
      <c r="H18" s="308">
        <v>1.7</v>
      </c>
      <c r="I18" s="297">
        <v>1.8</v>
      </c>
      <c r="J18" s="297">
        <v>0.2</v>
      </c>
      <c r="K18" s="308">
        <v>1</v>
      </c>
      <c r="L18" s="297">
        <v>1.2</v>
      </c>
      <c r="M18" s="297">
        <v>0.5</v>
      </c>
      <c r="N18" s="308">
        <v>0.9</v>
      </c>
      <c r="O18" s="297">
        <v>0.6</v>
      </c>
      <c r="P18" s="297">
        <v>0.3</v>
      </c>
      <c r="Q18" s="303">
        <v>0.4</v>
      </c>
    </row>
    <row r="19" spans="2:17">
      <c r="B19" s="305" t="s">
        <v>25</v>
      </c>
      <c r="C19" s="297">
        <v>4.4000000000000004</v>
      </c>
      <c r="D19" s="297">
        <v>2.2999999999999998</v>
      </c>
      <c r="E19" s="308">
        <v>3.4</v>
      </c>
      <c r="F19" s="297">
        <v>5.3</v>
      </c>
      <c r="G19" s="297">
        <v>2.1</v>
      </c>
      <c r="H19" s="308">
        <v>3.7</v>
      </c>
      <c r="I19" s="297">
        <v>4</v>
      </c>
      <c r="J19" s="297">
        <v>1.2</v>
      </c>
      <c r="K19" s="308">
        <v>2.6</v>
      </c>
      <c r="L19" s="297">
        <v>1.4</v>
      </c>
      <c r="M19" s="297">
        <v>0.4</v>
      </c>
      <c r="N19" s="308">
        <v>0.9</v>
      </c>
      <c r="O19" s="297">
        <v>0.4</v>
      </c>
      <c r="P19" s="297">
        <v>0.2</v>
      </c>
      <c r="Q19" s="303">
        <v>0.3</v>
      </c>
    </row>
    <row r="20" spans="2:17">
      <c r="B20" s="305" t="s">
        <v>93</v>
      </c>
      <c r="C20" s="297">
        <v>3.8</v>
      </c>
      <c r="D20" s="297">
        <v>2.8</v>
      </c>
      <c r="E20" s="308">
        <v>3.3</v>
      </c>
      <c r="F20" s="297">
        <v>5.0999999999999996</v>
      </c>
      <c r="G20" s="297">
        <v>1.9</v>
      </c>
      <c r="H20" s="308">
        <v>3.5</v>
      </c>
      <c r="I20" s="297">
        <v>1.6</v>
      </c>
      <c r="J20" s="297">
        <v>0.5</v>
      </c>
      <c r="K20" s="308">
        <v>1.1000000000000001</v>
      </c>
      <c r="L20" s="297">
        <v>0.8</v>
      </c>
      <c r="M20" s="297">
        <v>0.2</v>
      </c>
      <c r="N20" s="308">
        <v>0.5</v>
      </c>
      <c r="O20" s="297">
        <v>0.3</v>
      </c>
      <c r="P20" s="297">
        <v>0.2</v>
      </c>
      <c r="Q20" s="303">
        <v>0.2</v>
      </c>
    </row>
    <row r="21" spans="2:17">
      <c r="B21" s="280"/>
      <c r="C21" s="281"/>
      <c r="D21" s="281"/>
      <c r="E21" s="281"/>
      <c r="F21" s="281"/>
      <c r="G21" s="281"/>
      <c r="H21" s="281"/>
      <c r="I21" s="281"/>
      <c r="J21" s="281"/>
      <c r="K21" s="281"/>
      <c r="L21" s="281"/>
      <c r="M21" s="281"/>
      <c r="N21" s="281"/>
      <c r="O21" s="281"/>
      <c r="P21" s="281"/>
      <c r="Q21" s="281"/>
    </row>
    <row r="22" spans="2:17">
      <c r="B22" s="310" t="s">
        <v>94</v>
      </c>
    </row>
    <row r="24" spans="2:17">
      <c r="B24" s="604" t="s">
        <v>308</v>
      </c>
    </row>
  </sheetData>
  <mergeCells count="5">
    <mergeCell ref="C4:E4"/>
    <mergeCell ref="F4:H4"/>
    <mergeCell ref="I4:K4"/>
    <mergeCell ref="L4:N4"/>
    <mergeCell ref="O4:Q4"/>
  </mergeCells>
  <hyperlinks>
    <hyperlink ref="B24" location="Index!A1" display="Back to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N120"/>
  <sheetViews>
    <sheetView workbookViewId="0"/>
  </sheetViews>
  <sheetFormatPr defaultRowHeight="12.75"/>
  <cols>
    <col min="1" max="1" width="4.28515625" style="47" customWidth="1"/>
    <col min="2" max="2" width="22.85546875" style="47" customWidth="1"/>
    <col min="3" max="16384" width="9.140625" style="47"/>
  </cols>
  <sheetData>
    <row r="1" spans="2:14" ht="15" customHeight="1">
      <c r="H1" s="599"/>
    </row>
    <row r="2" spans="2:14" ht="15" customHeight="1">
      <c r="B2" s="262" t="s">
        <v>412</v>
      </c>
    </row>
    <row r="3" spans="2:14" ht="15" customHeight="1"/>
    <row r="4" spans="2:14" ht="15" customHeight="1" thickBot="1">
      <c r="B4" s="242"/>
      <c r="C4" s="243">
        <v>2005</v>
      </c>
      <c r="D4" s="243">
        <v>2006</v>
      </c>
      <c r="E4" s="243">
        <v>2007</v>
      </c>
      <c r="F4" s="243">
        <v>2008</v>
      </c>
      <c r="G4" s="243">
        <v>2009</v>
      </c>
      <c r="H4" s="243">
        <v>2010</v>
      </c>
      <c r="I4" s="243">
        <v>2011</v>
      </c>
      <c r="J4" s="243">
        <v>2012</v>
      </c>
      <c r="K4" s="243">
        <v>2013</v>
      </c>
      <c r="L4" s="243">
        <v>2014</v>
      </c>
      <c r="M4" s="243">
        <v>2015</v>
      </c>
      <c r="N4" s="243">
        <v>2016</v>
      </c>
    </row>
    <row r="5" spans="2:14" ht="15" customHeight="1">
      <c r="B5" s="424" t="s">
        <v>44</v>
      </c>
      <c r="C5" s="274"/>
      <c r="D5" s="274"/>
      <c r="E5" s="274"/>
      <c r="F5" s="274"/>
      <c r="G5" s="274"/>
      <c r="H5" s="274"/>
      <c r="I5" s="274"/>
      <c r="J5" s="274"/>
      <c r="K5" s="274"/>
      <c r="L5" s="274"/>
      <c r="M5" s="274"/>
      <c r="N5" s="274"/>
    </row>
    <row r="6" spans="2:14" ht="15" customHeight="1">
      <c r="B6" s="425" t="s">
        <v>2</v>
      </c>
      <c r="C6" s="269">
        <v>29.719539839056949</v>
      </c>
      <c r="D6" s="269">
        <v>29.904114731941871</v>
      </c>
      <c r="E6" s="269">
        <v>29.927917960065802</v>
      </c>
      <c r="F6" s="269">
        <v>30.320446812099195</v>
      </c>
      <c r="G6" s="269">
        <v>30.517061365966015</v>
      </c>
      <c r="H6" s="269">
        <v>30.610084629358607</v>
      </c>
      <c r="I6" s="269">
        <v>30.665569397195188</v>
      </c>
      <c r="J6" s="269">
        <v>30.926673971268595</v>
      </c>
      <c r="K6" s="269">
        <v>31.385062741312897</v>
      </c>
      <c r="L6" s="269">
        <v>31.80380842469728</v>
      </c>
      <c r="M6" s="269">
        <v>32.278270990428766</v>
      </c>
      <c r="N6" s="269">
        <v>32.840831629174893</v>
      </c>
    </row>
    <row r="7" spans="2:14" ht="15" customHeight="1">
      <c r="B7" s="425" t="s">
        <v>79</v>
      </c>
      <c r="C7" s="269">
        <v>28.285426665106236</v>
      </c>
      <c r="D7" s="269">
        <v>27.782534116994206</v>
      </c>
      <c r="E7" s="269">
        <v>27.248462642205826</v>
      </c>
      <c r="F7" s="269">
        <v>27.268707118353248</v>
      </c>
      <c r="G7" s="269">
        <v>27.134280297330573</v>
      </c>
      <c r="H7" s="269">
        <v>26.656095177108821</v>
      </c>
      <c r="I7" s="269">
        <v>26.394178997703282</v>
      </c>
      <c r="J7" s="269">
        <v>26.151177745930127</v>
      </c>
      <c r="K7" s="269">
        <v>26.418252735743504</v>
      </c>
      <c r="L7" s="269">
        <v>26.472211805295085</v>
      </c>
      <c r="M7" s="269">
        <v>26.897789218655426</v>
      </c>
      <c r="N7" s="269">
        <v>27.146476903459238</v>
      </c>
    </row>
    <row r="8" spans="2:14" ht="15" customHeight="1">
      <c r="B8" s="426" t="s">
        <v>1</v>
      </c>
      <c r="C8" s="270">
        <v>31.065428979457302</v>
      </c>
      <c r="D8" s="270">
        <v>31.473751003116739</v>
      </c>
      <c r="E8" s="270">
        <v>31.712971339808419</v>
      </c>
      <c r="F8" s="270">
        <v>32.113874407396338</v>
      </c>
      <c r="G8" s="270">
        <v>32.347785016286764</v>
      </c>
      <c r="H8" s="270">
        <v>32.545879052883798</v>
      </c>
      <c r="I8" s="270">
        <v>32.722239344440538</v>
      </c>
      <c r="J8" s="270">
        <v>33.292642962477622</v>
      </c>
      <c r="K8" s="270">
        <v>33.876882100342513</v>
      </c>
      <c r="L8" s="270">
        <v>34.398904809710601</v>
      </c>
      <c r="M8" s="270">
        <v>34.893517581467236</v>
      </c>
      <c r="N8" s="270">
        <v>35.504434995093362</v>
      </c>
    </row>
    <row r="9" spans="2:14" ht="15" customHeight="1">
      <c r="B9" s="427" t="s">
        <v>42</v>
      </c>
      <c r="C9" s="273"/>
      <c r="D9" s="273"/>
      <c r="E9" s="273"/>
      <c r="F9" s="273"/>
      <c r="G9" s="273"/>
      <c r="H9" s="273"/>
      <c r="I9" s="273"/>
      <c r="J9" s="273"/>
      <c r="K9" s="273"/>
      <c r="L9" s="273"/>
      <c r="M9" s="273"/>
      <c r="N9" s="273"/>
    </row>
    <row r="10" spans="2:14" ht="15" customHeight="1">
      <c r="B10" s="425" t="s">
        <v>2</v>
      </c>
      <c r="C10" s="269">
        <v>30.904262576256521</v>
      </c>
      <c r="D10" s="269">
        <v>31.612186679852545</v>
      </c>
      <c r="E10" s="269">
        <v>32.054518682831656</v>
      </c>
      <c r="F10" s="269">
        <v>32.640300338252224</v>
      </c>
      <c r="G10" s="269">
        <v>33.142565661818722</v>
      </c>
      <c r="H10" s="269">
        <v>33.668518678658153</v>
      </c>
      <c r="I10" s="269">
        <v>34.18592720596159</v>
      </c>
      <c r="J10" s="269">
        <v>34.912836724217151</v>
      </c>
      <c r="K10" s="269">
        <v>35.638331006336536</v>
      </c>
      <c r="L10" s="269">
        <v>36.356714514422237</v>
      </c>
      <c r="M10" s="269">
        <v>37.037745219766713</v>
      </c>
      <c r="N10" s="269">
        <v>37.519338918856477</v>
      </c>
    </row>
    <row r="11" spans="2:14" ht="15" customHeight="1">
      <c r="B11" s="425" t="s">
        <v>79</v>
      </c>
      <c r="C11" s="269">
        <v>30.664553221213197</v>
      </c>
      <c r="D11" s="269">
        <v>31.086537804794702</v>
      </c>
      <c r="E11" s="269">
        <v>31.115490375801873</v>
      </c>
      <c r="F11" s="269">
        <v>31.442588148421656</v>
      </c>
      <c r="G11" s="269">
        <v>32.011224604332725</v>
      </c>
      <c r="H11" s="269">
        <v>32.033907883582707</v>
      </c>
      <c r="I11" s="269">
        <v>32.19275644141959</v>
      </c>
      <c r="J11" s="269">
        <v>32.857107294000542</v>
      </c>
      <c r="K11" s="269">
        <v>33.087328323399859</v>
      </c>
      <c r="L11" s="269">
        <v>33.428330522765549</v>
      </c>
      <c r="M11" s="269">
        <v>34.581592491674172</v>
      </c>
      <c r="N11" s="269">
        <v>34.501287830006461</v>
      </c>
    </row>
    <row r="12" spans="2:14" ht="15" customHeight="1">
      <c r="B12" s="426" t="s">
        <v>1</v>
      </c>
      <c r="C12" s="270">
        <v>31.040708343528223</v>
      </c>
      <c r="D12" s="270">
        <v>31.815028597032253</v>
      </c>
      <c r="E12" s="270">
        <v>32.334201970565601</v>
      </c>
      <c r="F12" s="270">
        <v>32.942264730522112</v>
      </c>
      <c r="G12" s="270">
        <v>33.38790711260431</v>
      </c>
      <c r="H12" s="270">
        <v>33.963831742303931</v>
      </c>
      <c r="I12" s="270">
        <v>34.434997873762001</v>
      </c>
      <c r="J12" s="270">
        <v>35.163120567375771</v>
      </c>
      <c r="K12" s="270">
        <v>35.933203534521049</v>
      </c>
      <c r="L12" s="270">
        <v>36.669650097612198</v>
      </c>
      <c r="M12" s="270">
        <v>37.284031572555939</v>
      </c>
      <c r="N12" s="270">
        <v>37.814622314622575</v>
      </c>
    </row>
    <row r="13" spans="2:14" ht="15" customHeight="1">
      <c r="B13" s="427" t="s">
        <v>10</v>
      </c>
      <c r="C13" s="273"/>
      <c r="D13" s="273"/>
      <c r="E13" s="273"/>
      <c r="F13" s="273"/>
      <c r="G13" s="273"/>
      <c r="H13" s="273"/>
      <c r="I13" s="273"/>
      <c r="J13" s="273"/>
      <c r="K13" s="273"/>
      <c r="L13" s="273"/>
      <c r="M13" s="273"/>
      <c r="N13" s="273"/>
    </row>
    <row r="14" spans="2:14" ht="15" customHeight="1">
      <c r="B14" s="425" t="s">
        <v>2</v>
      </c>
      <c r="C14" s="269">
        <v>22.423519976669628</v>
      </c>
      <c r="D14" s="269">
        <v>22.037517486964202</v>
      </c>
      <c r="E14" s="269">
        <v>21.947377413292514</v>
      </c>
      <c r="F14" s="269">
        <v>21.737392271337193</v>
      </c>
      <c r="G14" s="269">
        <v>21.947506297229157</v>
      </c>
      <c r="H14" s="269">
        <v>22.05737995243647</v>
      </c>
      <c r="I14" s="269">
        <v>22.345327527632893</v>
      </c>
      <c r="J14" s="269">
        <v>22.529753730660122</v>
      </c>
      <c r="K14" s="269">
        <v>22.775987034619362</v>
      </c>
      <c r="L14" s="269">
        <v>22.690458511230776</v>
      </c>
      <c r="M14" s="269">
        <v>22.951458137347132</v>
      </c>
      <c r="N14" s="269">
        <v>22.770920991117247</v>
      </c>
    </row>
    <row r="15" spans="2:14" ht="15" customHeight="1">
      <c r="B15" s="425" t="s">
        <v>79</v>
      </c>
      <c r="C15" s="269">
        <v>21.548201043669341</v>
      </c>
      <c r="D15" s="269">
        <v>21.185034704587668</v>
      </c>
      <c r="E15" s="269">
        <v>21.076758724380792</v>
      </c>
      <c r="F15" s="269">
        <v>20.674384949348678</v>
      </c>
      <c r="G15" s="269">
        <v>20.973817248924561</v>
      </c>
      <c r="H15" s="269">
        <v>20.934268471701174</v>
      </c>
      <c r="I15" s="269">
        <v>21.292826677006662</v>
      </c>
      <c r="J15" s="269">
        <v>21.259191977910191</v>
      </c>
      <c r="K15" s="269">
        <v>21.554068484373879</v>
      </c>
      <c r="L15" s="269">
        <v>21.214885777450217</v>
      </c>
      <c r="M15" s="269">
        <v>21.434904684498246</v>
      </c>
      <c r="N15" s="269">
        <v>21.108709942481415</v>
      </c>
    </row>
    <row r="16" spans="2:14" ht="15" customHeight="1">
      <c r="B16" s="426" t="s">
        <v>1</v>
      </c>
      <c r="C16" s="270">
        <v>25.846759756534215</v>
      </c>
      <c r="D16" s="270">
        <v>24.611963190184039</v>
      </c>
      <c r="E16" s="270">
        <v>24.18264932954083</v>
      </c>
      <c r="F16" s="270">
        <v>24.120966288083668</v>
      </c>
      <c r="G16" s="270">
        <v>23.903592542064558</v>
      </c>
      <c r="H16" s="270">
        <v>23.893347553659563</v>
      </c>
      <c r="I16" s="270">
        <v>24.04097951024492</v>
      </c>
      <c r="J16" s="270">
        <v>24.692726373082557</v>
      </c>
      <c r="K16" s="270">
        <v>24.877908400685836</v>
      </c>
      <c r="L16" s="270">
        <v>25.200300827274944</v>
      </c>
      <c r="M16" s="270">
        <v>25.608076624385241</v>
      </c>
      <c r="N16" s="270">
        <v>25.627736195452606</v>
      </c>
    </row>
    <row r="17" spans="2:14" ht="15" customHeight="1">
      <c r="B17" s="427" t="s">
        <v>12</v>
      </c>
      <c r="C17" s="273"/>
      <c r="D17" s="273"/>
      <c r="E17" s="273"/>
      <c r="F17" s="273"/>
      <c r="G17" s="273"/>
      <c r="H17" s="273"/>
      <c r="I17" s="273"/>
      <c r="J17" s="273"/>
      <c r="K17" s="273"/>
      <c r="L17" s="273"/>
      <c r="M17" s="273"/>
      <c r="N17" s="273"/>
    </row>
    <row r="18" spans="2:14" ht="15" customHeight="1">
      <c r="B18" s="425" t="s">
        <v>2</v>
      </c>
      <c r="C18" s="269">
        <v>29.05634328358212</v>
      </c>
      <c r="D18" s="269">
        <v>28.312490560338311</v>
      </c>
      <c r="E18" s="269">
        <v>28.264765326746094</v>
      </c>
      <c r="F18" s="269">
        <v>28.298084518167531</v>
      </c>
      <c r="G18" s="269">
        <v>29.24113306355623</v>
      </c>
      <c r="H18" s="269">
        <v>29.345770830707167</v>
      </c>
      <c r="I18" s="269">
        <v>29.713687150838002</v>
      </c>
      <c r="J18" s="269">
        <v>30.048200352378512</v>
      </c>
      <c r="K18" s="269">
        <v>30.502017361535575</v>
      </c>
      <c r="L18" s="269">
        <v>30.589157816744859</v>
      </c>
      <c r="M18" s="269">
        <v>30.771428571428586</v>
      </c>
      <c r="N18" s="269">
        <v>31.325218851181283</v>
      </c>
    </row>
    <row r="19" spans="2:14" ht="15" customHeight="1">
      <c r="B19" s="425" t="s">
        <v>79</v>
      </c>
      <c r="C19" s="269">
        <v>28.312796208530795</v>
      </c>
      <c r="D19" s="269">
        <v>27.489836944382468</v>
      </c>
      <c r="E19" s="269">
        <v>27.573896997148108</v>
      </c>
      <c r="F19" s="269">
        <v>27.673694000930091</v>
      </c>
      <c r="G19" s="269">
        <v>28.675540432345837</v>
      </c>
      <c r="H19" s="269">
        <v>28.604043616537915</v>
      </c>
      <c r="I19" s="269">
        <v>29.068263473053914</v>
      </c>
      <c r="J19" s="269">
        <v>29.419521351478195</v>
      </c>
      <c r="K19" s="269">
        <v>29.901924839596774</v>
      </c>
      <c r="L19" s="269">
        <v>29.861337683523672</v>
      </c>
      <c r="M19" s="269">
        <v>30.142395626242447</v>
      </c>
      <c r="N19" s="269">
        <v>30.587052023121409</v>
      </c>
    </row>
    <row r="20" spans="2:14" ht="15" customHeight="1">
      <c r="B20" s="426" t="s">
        <v>1</v>
      </c>
      <c r="C20" s="270">
        <v>30.8642765685019</v>
      </c>
      <c r="D20" s="270">
        <v>30.030317164179085</v>
      </c>
      <c r="E20" s="270">
        <v>29.663157894736894</v>
      </c>
      <c r="F20" s="270">
        <v>29.393527332064163</v>
      </c>
      <c r="G20" s="270">
        <v>30.070757486787986</v>
      </c>
      <c r="H20" s="270">
        <v>30.270461625601754</v>
      </c>
      <c r="I20" s="270">
        <v>30.441772493920546</v>
      </c>
      <c r="J20" s="270">
        <v>30.775515743756774</v>
      </c>
      <c r="K20" s="270">
        <v>31.18846657929226</v>
      </c>
      <c r="L20" s="270">
        <v>31.409508799579722</v>
      </c>
      <c r="M20" s="270">
        <v>31.41127401415568</v>
      </c>
      <c r="N20" s="270">
        <v>32.120577977080295</v>
      </c>
    </row>
    <row r="21" spans="2:14" ht="15" customHeight="1">
      <c r="B21" s="427" t="s">
        <v>13</v>
      </c>
      <c r="C21" s="273"/>
      <c r="D21" s="273"/>
      <c r="E21" s="273"/>
      <c r="F21" s="273"/>
      <c r="G21" s="273"/>
      <c r="H21" s="273"/>
      <c r="I21" s="273"/>
      <c r="J21" s="273"/>
      <c r="K21" s="273"/>
      <c r="L21" s="273"/>
      <c r="M21" s="273"/>
      <c r="N21" s="273"/>
    </row>
    <row r="22" spans="2:14" ht="15" customHeight="1">
      <c r="B22" s="425" t="s">
        <v>2</v>
      </c>
      <c r="C22" s="269">
        <v>31.567964731814854</v>
      </c>
      <c r="D22" s="269">
        <v>32.450690335305815</v>
      </c>
      <c r="E22" s="269">
        <v>32.676601628514256</v>
      </c>
      <c r="F22" s="269">
        <v>32.958518930957716</v>
      </c>
      <c r="G22" s="269">
        <v>34.216580502215706</v>
      </c>
      <c r="H22" s="269">
        <v>34.705203524968503</v>
      </c>
      <c r="I22" s="269">
        <v>35.447267821002825</v>
      </c>
      <c r="J22" s="269">
        <v>35.986723313860786</v>
      </c>
      <c r="K22" s="269">
        <v>36.222321428571455</v>
      </c>
      <c r="L22" s="269">
        <v>36.606296547054974</v>
      </c>
      <c r="M22" s="269">
        <v>37.041276448144423</v>
      </c>
      <c r="N22" s="269">
        <v>36.602995110024388</v>
      </c>
    </row>
    <row r="23" spans="2:14" ht="15" customHeight="1">
      <c r="B23" s="425" t="s">
        <v>79</v>
      </c>
      <c r="C23" s="269">
        <v>30.704117236566585</v>
      </c>
      <c r="D23" s="269">
        <v>31.609978917779259</v>
      </c>
      <c r="E23" s="269">
        <v>31.574564459930272</v>
      </c>
      <c r="F23" s="269">
        <v>31.783123877917422</v>
      </c>
      <c r="G23" s="269">
        <v>33.007851934941151</v>
      </c>
      <c r="H23" s="269">
        <v>33.608946608946653</v>
      </c>
      <c r="I23" s="269">
        <v>33.88261253309804</v>
      </c>
      <c r="J23" s="269">
        <v>34.325867861142179</v>
      </c>
      <c r="K23" s="269">
        <v>34.25561097256859</v>
      </c>
      <c r="L23" s="269">
        <v>34.757619738751778</v>
      </c>
      <c r="M23" s="269">
        <v>35.204444444444455</v>
      </c>
      <c r="N23" s="269">
        <v>33.846153846153818</v>
      </c>
    </row>
    <row r="24" spans="2:14" ht="15" customHeight="1">
      <c r="B24" s="426" t="s">
        <v>1</v>
      </c>
      <c r="C24" s="270">
        <v>32.528316524437578</v>
      </c>
      <c r="D24" s="270">
        <v>33.189623224212617</v>
      </c>
      <c r="E24" s="270">
        <v>33.545754328112089</v>
      </c>
      <c r="F24" s="270">
        <v>33.70265969538525</v>
      </c>
      <c r="G24" s="270">
        <v>34.809799064134381</v>
      </c>
      <c r="H24" s="270">
        <v>35.154733727810552</v>
      </c>
      <c r="I24" s="270">
        <v>35.982196741098498</v>
      </c>
      <c r="J24" s="270">
        <v>36.5029585798816</v>
      </c>
      <c r="K24" s="270">
        <v>36.838936669272854</v>
      </c>
      <c r="L24" s="270">
        <v>37.168653421633621</v>
      </c>
      <c r="M24" s="270">
        <v>37.602807971014521</v>
      </c>
      <c r="N24" s="270">
        <v>37.504055150040493</v>
      </c>
    </row>
    <row r="25" spans="2:14" ht="15" customHeight="1">
      <c r="B25" s="427" t="s">
        <v>70</v>
      </c>
      <c r="C25" s="273"/>
      <c r="D25" s="273"/>
      <c r="E25" s="273"/>
      <c r="F25" s="273"/>
      <c r="G25" s="273"/>
      <c r="H25" s="273"/>
      <c r="I25" s="273"/>
      <c r="J25" s="273"/>
      <c r="K25" s="273"/>
      <c r="L25" s="273"/>
      <c r="M25" s="273"/>
      <c r="N25" s="273"/>
    </row>
    <row r="26" spans="2:14" ht="15" customHeight="1">
      <c r="B26" s="425" t="s">
        <v>2</v>
      </c>
      <c r="C26" s="269">
        <v>30.819655857048279</v>
      </c>
      <c r="D26" s="269">
        <v>31.151843183148046</v>
      </c>
      <c r="E26" s="269">
        <v>31.262704309063892</v>
      </c>
      <c r="F26" s="269">
        <v>32.260273972602832</v>
      </c>
      <c r="G26" s="269">
        <v>32.984114977306994</v>
      </c>
      <c r="H26" s="269">
        <v>32.901968503936942</v>
      </c>
      <c r="I26" s="269">
        <v>33.663872590108937</v>
      </c>
      <c r="J26" s="269">
        <v>34.468926553672333</v>
      </c>
      <c r="K26" s="269">
        <v>34.92561550550024</v>
      </c>
      <c r="L26" s="269">
        <v>35.100431965442681</v>
      </c>
      <c r="M26" s="269">
        <v>35.815506508205971</v>
      </c>
      <c r="N26" s="269">
        <v>36.393919365498995</v>
      </c>
    </row>
    <row r="27" spans="2:14" ht="15" customHeight="1">
      <c r="B27" s="425" t="s">
        <v>79</v>
      </c>
      <c r="C27" s="269">
        <v>30.121658483360584</v>
      </c>
      <c r="D27" s="269">
        <v>30.439362795477901</v>
      </c>
      <c r="E27" s="269">
        <v>30.116056338028187</v>
      </c>
      <c r="F27" s="269">
        <v>31.366042608134276</v>
      </c>
      <c r="G27" s="269">
        <v>32.461087866108741</v>
      </c>
      <c r="H27" s="269">
        <v>31.594746716697909</v>
      </c>
      <c r="I27" s="269">
        <v>32.527720739219738</v>
      </c>
      <c r="J27" s="269">
        <v>33.714095744680918</v>
      </c>
      <c r="K27" s="269">
        <v>33.179558011049771</v>
      </c>
      <c r="L27" s="269">
        <v>33.904011461318049</v>
      </c>
      <c r="M27" s="269">
        <v>34.843023255813982</v>
      </c>
      <c r="N27" s="269">
        <v>35.535008976660677</v>
      </c>
    </row>
    <row r="28" spans="2:14" ht="15" customHeight="1">
      <c r="B28" s="426" t="s">
        <v>1</v>
      </c>
      <c r="C28" s="270">
        <v>31.895710681244751</v>
      </c>
      <c r="D28" s="270">
        <v>32.09375</v>
      </c>
      <c r="E28" s="270">
        <v>32.542767295597521</v>
      </c>
      <c r="F28" s="270">
        <v>33.093205051112484</v>
      </c>
      <c r="G28" s="270">
        <v>33.415458937198089</v>
      </c>
      <c r="H28" s="270">
        <v>33.847354138398877</v>
      </c>
      <c r="I28" s="270">
        <v>34.447592067988602</v>
      </c>
      <c r="J28" s="270">
        <v>34.943933054393291</v>
      </c>
      <c r="K28" s="270">
        <v>35.99240506329118</v>
      </c>
      <c r="L28" s="270">
        <v>35.824090121317134</v>
      </c>
      <c r="M28" s="270">
        <v>36.435588507877661</v>
      </c>
      <c r="N28" s="270">
        <v>36.894351464435097</v>
      </c>
    </row>
    <row r="29" spans="2:14" ht="15" customHeight="1">
      <c r="B29" s="427" t="s">
        <v>17</v>
      </c>
      <c r="C29" s="273"/>
      <c r="D29" s="273"/>
      <c r="E29" s="273"/>
      <c r="F29" s="273"/>
      <c r="G29" s="273"/>
      <c r="H29" s="273"/>
      <c r="I29" s="273"/>
      <c r="J29" s="273"/>
      <c r="K29" s="273"/>
      <c r="L29" s="273"/>
      <c r="M29" s="273"/>
      <c r="N29" s="273"/>
    </row>
    <row r="30" spans="2:14" ht="15" customHeight="1">
      <c r="B30" s="425" t="s">
        <v>2</v>
      </c>
      <c r="C30" s="269">
        <v>21.154228855721406</v>
      </c>
      <c r="D30" s="269">
        <v>21.012068965517226</v>
      </c>
      <c r="E30" s="269">
        <v>20.97435897435896</v>
      </c>
      <c r="F30" s="269">
        <v>22.734636871508357</v>
      </c>
      <c r="G30" s="269">
        <v>24.160784313725483</v>
      </c>
      <c r="H30" s="269">
        <v>24.142857142857128</v>
      </c>
      <c r="I30" s="269">
        <v>24.173410404624281</v>
      </c>
      <c r="J30" s="269">
        <v>22.272340425531908</v>
      </c>
      <c r="K30" s="269">
        <v>23.258064516129028</v>
      </c>
      <c r="L30" s="269">
        <v>21.478599221789878</v>
      </c>
      <c r="M30" s="269">
        <v>19.881305637982198</v>
      </c>
      <c r="N30" s="269">
        <v>18.722955145118746</v>
      </c>
    </row>
    <row r="31" spans="2:14" ht="15" customHeight="1">
      <c r="B31" s="425" t="s">
        <v>79</v>
      </c>
      <c r="C31" s="269">
        <v>20.604123711340193</v>
      </c>
      <c r="D31" s="269">
        <v>20.489795918367349</v>
      </c>
      <c r="E31" s="269">
        <v>20.277676950998163</v>
      </c>
      <c r="F31" s="269">
        <v>21.582278481012665</v>
      </c>
      <c r="G31" s="269">
        <v>23.062111801242224</v>
      </c>
      <c r="H31" s="269">
        <v>23.206896551724139</v>
      </c>
      <c r="I31" s="269">
        <v>22.252631578947369</v>
      </c>
      <c r="J31" s="269">
        <v>20.980392156862745</v>
      </c>
      <c r="K31" s="269">
        <v>22.519999999999996</v>
      </c>
      <c r="L31" s="269">
        <v>20.215909090909101</v>
      </c>
      <c r="M31" s="269">
        <v>18.495867768595026</v>
      </c>
      <c r="N31" s="269">
        <v>17.197879858657231</v>
      </c>
    </row>
    <row r="32" spans="2:14" ht="15" customHeight="1">
      <c r="B32" s="426" t="s">
        <v>1</v>
      </c>
      <c r="C32" s="270">
        <v>23.415254237288135</v>
      </c>
      <c r="D32" s="270">
        <v>22.669064748201446</v>
      </c>
      <c r="E32" s="270">
        <v>22.994736842105254</v>
      </c>
      <c r="F32" s="270">
        <v>24.991735537190074</v>
      </c>
      <c r="G32" s="270">
        <v>26.042553191489358</v>
      </c>
      <c r="H32" s="270">
        <v>25.500000000000007</v>
      </c>
      <c r="I32" s="270">
        <v>26.512820512820511</v>
      </c>
      <c r="J32" s="270">
        <v>24.68292682926829</v>
      </c>
      <c r="K32" s="270">
        <v>25.027397260273968</v>
      </c>
      <c r="L32" s="270">
        <v>24.222222222222221</v>
      </c>
      <c r="M32" s="270">
        <v>23.410526315789483</v>
      </c>
      <c r="N32" s="270">
        <v>23.218749999999996</v>
      </c>
    </row>
    <row r="33" spans="2:14" ht="15" customHeight="1">
      <c r="B33" s="428" t="s">
        <v>21</v>
      </c>
      <c r="C33" s="269"/>
      <c r="D33" s="269"/>
      <c r="E33" s="269"/>
      <c r="F33" s="269"/>
      <c r="G33" s="269"/>
      <c r="H33" s="269"/>
      <c r="I33" s="269"/>
      <c r="J33" s="269"/>
      <c r="K33" s="269"/>
      <c r="L33" s="269"/>
      <c r="M33" s="269"/>
      <c r="N33" s="269"/>
    </row>
    <row r="34" spans="2:14" ht="15" customHeight="1">
      <c r="B34" s="425" t="s">
        <v>2</v>
      </c>
      <c r="C34" s="269">
        <v>38.531753554502338</v>
      </c>
      <c r="D34" s="269">
        <v>37.984200743494469</v>
      </c>
      <c r="E34" s="269">
        <v>36.686165273909005</v>
      </c>
      <c r="F34" s="269">
        <v>36.493048128342302</v>
      </c>
      <c r="G34" s="269">
        <v>35.180894308943081</v>
      </c>
      <c r="H34" s="269">
        <v>35.812431842966241</v>
      </c>
      <c r="I34" s="269">
        <v>35.161882893226242</v>
      </c>
      <c r="J34" s="269">
        <v>37.597300337457888</v>
      </c>
      <c r="K34" s="269">
        <v>37.293939393939397</v>
      </c>
      <c r="L34" s="269">
        <v>38.210109018830558</v>
      </c>
      <c r="M34" s="269">
        <v>40.728384279476003</v>
      </c>
      <c r="N34" s="269">
        <v>40.414467253176895</v>
      </c>
    </row>
    <row r="35" spans="2:14" ht="15" customHeight="1">
      <c r="B35" s="425" t="s">
        <v>79</v>
      </c>
      <c r="C35" s="269">
        <v>40.197452229299351</v>
      </c>
      <c r="D35" s="269">
        <v>39.139303482587017</v>
      </c>
      <c r="E35" s="269">
        <v>37.595323741007249</v>
      </c>
      <c r="F35" s="269">
        <v>38.058548009367641</v>
      </c>
      <c r="G35" s="269">
        <v>35.580645161290263</v>
      </c>
      <c r="H35" s="269">
        <v>36.707774798927566</v>
      </c>
      <c r="I35" s="269">
        <v>35.367292225201091</v>
      </c>
      <c r="J35" s="269">
        <v>38.930666666666625</v>
      </c>
      <c r="K35" s="269">
        <v>38.608501118568213</v>
      </c>
      <c r="L35" s="269">
        <v>41.910788381742748</v>
      </c>
      <c r="M35" s="269">
        <v>44.89067524115756</v>
      </c>
      <c r="N35" s="269">
        <v>44.558712121212096</v>
      </c>
    </row>
    <row r="36" spans="2:14" ht="15" customHeight="1">
      <c r="B36" s="425" t="s">
        <v>1</v>
      </c>
      <c r="C36" s="269">
        <v>36.081967213114758</v>
      </c>
      <c r="D36" s="269">
        <v>36.511627906976749</v>
      </c>
      <c r="E36" s="269">
        <v>35.715930902111332</v>
      </c>
      <c r="F36" s="269">
        <v>35.177165354330668</v>
      </c>
      <c r="G36" s="269">
        <v>34.865454545454568</v>
      </c>
      <c r="H36" s="269">
        <v>35.198529411764731</v>
      </c>
      <c r="I36" s="269">
        <v>35.008032128514088</v>
      </c>
      <c r="J36" s="269">
        <v>36.624513618677021</v>
      </c>
      <c r="K36" s="269">
        <v>36.211786372007353</v>
      </c>
      <c r="L36" s="269">
        <v>34.825426944971518</v>
      </c>
      <c r="M36" s="269">
        <v>35.778202676864204</v>
      </c>
      <c r="N36" s="269">
        <v>35.993939393939414</v>
      </c>
    </row>
    <row r="37" spans="2:14" ht="15" customHeight="1">
      <c r="C37" s="272"/>
      <c r="D37" s="272"/>
      <c r="E37" s="272"/>
      <c r="F37" s="272"/>
      <c r="G37" s="272"/>
      <c r="H37" s="272"/>
      <c r="I37" s="272"/>
      <c r="J37" s="272"/>
      <c r="K37" s="272"/>
      <c r="L37" s="272"/>
      <c r="M37" s="272"/>
      <c r="N37" s="272"/>
    </row>
    <row r="38" spans="2:14" ht="15" customHeight="1">
      <c r="B38" s="604" t="s">
        <v>117</v>
      </c>
    </row>
    <row r="39" spans="2:14" ht="15" customHeight="1"/>
    <row r="40" spans="2:14" ht="15" customHeight="1">
      <c r="B40" s="604" t="s">
        <v>308</v>
      </c>
    </row>
    <row r="41" spans="2:14" ht="15" customHeight="1"/>
    <row r="42" spans="2:14" ht="15" customHeight="1"/>
    <row r="43" spans="2:14" ht="15" customHeight="1"/>
    <row r="44" spans="2:14" ht="15" customHeight="1"/>
    <row r="45" spans="2:14" ht="15" customHeight="1"/>
    <row r="46" spans="2:14" ht="15" customHeight="1"/>
    <row r="47" spans="2:14" ht="15" customHeight="1"/>
    <row r="48" spans="2:1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hyperlinks>
    <hyperlink ref="B40" location="Index!A1" display="Back to Index"/>
    <hyperlink ref="B38" location="'Treatment notes'!A1" display="Note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N212"/>
  <sheetViews>
    <sheetView workbookViewId="0"/>
  </sheetViews>
  <sheetFormatPr defaultRowHeight="12.75"/>
  <cols>
    <col min="1" max="1" width="4.28515625" style="47" customWidth="1"/>
    <col min="2" max="2" width="18.5703125" style="47" customWidth="1"/>
    <col min="3" max="14" width="11.42578125" style="47" customWidth="1"/>
    <col min="15" max="16384" width="9.140625" style="47"/>
  </cols>
  <sheetData>
    <row r="1" spans="2:14" ht="15" customHeight="1">
      <c r="H1" s="599"/>
    </row>
    <row r="2" spans="2:14" ht="15" customHeight="1">
      <c r="B2" s="292" t="s">
        <v>270</v>
      </c>
    </row>
    <row r="3" spans="2:14" ht="15" customHeight="1"/>
    <row r="4" spans="2:14" ht="22.5" customHeight="1" thickBot="1">
      <c r="B4" s="242"/>
      <c r="C4" s="265">
        <v>2005</v>
      </c>
      <c r="D4" s="265">
        <v>2006</v>
      </c>
      <c r="E4" s="265">
        <v>2007</v>
      </c>
      <c r="F4" s="265">
        <v>2008</v>
      </c>
      <c r="G4" s="265">
        <v>2009</v>
      </c>
      <c r="H4" s="265">
        <v>2010</v>
      </c>
      <c r="I4" s="265">
        <v>2011</v>
      </c>
      <c r="J4" s="265">
        <v>2012</v>
      </c>
      <c r="K4" s="265">
        <v>2013</v>
      </c>
      <c r="L4" s="265">
        <v>2014</v>
      </c>
      <c r="M4" s="265">
        <v>2015</v>
      </c>
      <c r="N4" s="265">
        <v>2016</v>
      </c>
    </row>
    <row r="5" spans="2:14" ht="22.5" customHeight="1">
      <c r="B5" s="267" t="s">
        <v>146</v>
      </c>
      <c r="C5" s="268">
        <v>18.014796660234701</v>
      </c>
      <c r="D5" s="268">
        <v>15.046410585563301</v>
      </c>
      <c r="E5" s="268">
        <v>12.7255562633837</v>
      </c>
      <c r="F5" s="268">
        <v>10.8417907000245</v>
      </c>
      <c r="G5" s="268">
        <v>9.2123390655486599</v>
      </c>
      <c r="H5" s="268">
        <v>7.8749863043716504</v>
      </c>
      <c r="I5" s="268">
        <v>6.2862994764997797</v>
      </c>
      <c r="J5" s="268">
        <v>5.1165827132651298</v>
      </c>
      <c r="K5" s="268">
        <v>4.2251819636978603</v>
      </c>
      <c r="L5" s="268">
        <v>3.53071236094797</v>
      </c>
      <c r="M5" s="268">
        <v>2.9433210760292599</v>
      </c>
      <c r="N5" s="268">
        <v>2.5236720274869699</v>
      </c>
    </row>
    <row r="6" spans="2:14" ht="22.5" customHeight="1">
      <c r="B6" s="267" t="s">
        <v>75</v>
      </c>
      <c r="C6" s="268">
        <v>48.148588464457802</v>
      </c>
      <c r="D6" s="268">
        <v>47.7625818768309</v>
      </c>
      <c r="E6" s="268">
        <v>46.857370921566698</v>
      </c>
      <c r="F6" s="268">
        <v>45.4048708657552</v>
      </c>
      <c r="G6" s="268">
        <v>43.934318463141601</v>
      </c>
      <c r="H6" s="268">
        <v>41.797003396515798</v>
      </c>
      <c r="I6" s="268">
        <v>39.529637560245497</v>
      </c>
      <c r="J6" s="268">
        <v>37.168482978107797</v>
      </c>
      <c r="K6" s="268">
        <v>34.731660173356303</v>
      </c>
      <c r="L6" s="268">
        <v>31.738025595553399</v>
      </c>
      <c r="M6" s="268">
        <v>28.315156457038</v>
      </c>
      <c r="N6" s="268">
        <v>25.263336183117399</v>
      </c>
    </row>
    <row r="7" spans="2:14" ht="22.5" customHeight="1">
      <c r="B7" s="267" t="s">
        <v>76</v>
      </c>
      <c r="C7" s="268">
        <v>26.7876249439867</v>
      </c>
      <c r="D7" s="268">
        <v>29.232085843125599</v>
      </c>
      <c r="E7" s="268">
        <v>31.3403280399727</v>
      </c>
      <c r="F7" s="268">
        <v>33.447140856660297</v>
      </c>
      <c r="G7" s="268">
        <v>35.082136887819701</v>
      </c>
      <c r="H7" s="268">
        <v>36.744686096198102</v>
      </c>
      <c r="I7" s="268">
        <v>38.584329368290597</v>
      </c>
      <c r="J7" s="268">
        <v>39.8258121471546</v>
      </c>
      <c r="K7" s="268">
        <v>40.731931986348897</v>
      </c>
      <c r="L7" s="268">
        <v>41.940932157196897</v>
      </c>
      <c r="M7" s="268">
        <v>43.226990113138299</v>
      </c>
      <c r="N7" s="268">
        <v>43.903343925927103</v>
      </c>
    </row>
    <row r="8" spans="2:14" ht="22.5" customHeight="1">
      <c r="B8" s="267" t="s">
        <v>77</v>
      </c>
      <c r="C8" s="268">
        <v>6.1646654290391298</v>
      </c>
      <c r="D8" s="268">
        <v>6.8669563213850804</v>
      </c>
      <c r="E8" s="268">
        <v>7.7826984626484199</v>
      </c>
      <c r="F8" s="268">
        <v>8.7593295702262193</v>
      </c>
      <c r="G8" s="268">
        <v>9.9906988453980308</v>
      </c>
      <c r="H8" s="268">
        <v>11.548838610715499</v>
      </c>
      <c r="I8" s="268">
        <v>13.1856169926309</v>
      </c>
      <c r="J8" s="268">
        <v>15.089356588054599</v>
      </c>
      <c r="K8" s="268">
        <v>17.058530397753</v>
      </c>
      <c r="L8" s="268">
        <v>19.019323337709299</v>
      </c>
      <c r="M8" s="268">
        <v>21.090142148138298</v>
      </c>
      <c r="N8" s="268">
        <v>23.271982320584598</v>
      </c>
    </row>
    <row r="9" spans="2:14" ht="22.5" customHeight="1">
      <c r="B9" s="267" t="s">
        <v>78</v>
      </c>
      <c r="C9" s="268">
        <v>0.82488180047371296</v>
      </c>
      <c r="D9" s="268">
        <v>1.0343635825022199</v>
      </c>
      <c r="E9" s="268">
        <v>1.2295742541580601</v>
      </c>
      <c r="F9" s="268">
        <v>1.47757294027631</v>
      </c>
      <c r="G9" s="268">
        <v>1.6965865461945699</v>
      </c>
      <c r="H9" s="268">
        <v>1.93930097512874</v>
      </c>
      <c r="I9" s="268">
        <v>2.2938046506298502</v>
      </c>
      <c r="J9" s="268">
        <v>2.6417501873187099</v>
      </c>
      <c r="K9" s="268">
        <v>3.0427954456222999</v>
      </c>
      <c r="L9" s="268">
        <v>3.47543702065916</v>
      </c>
      <c r="M9" s="268">
        <v>4.0315815058450903</v>
      </c>
      <c r="N9" s="268">
        <v>4.5513203103576201</v>
      </c>
    </row>
    <row r="10" spans="2:14" ht="22.5" customHeight="1">
      <c r="B10" s="267" t="s">
        <v>129</v>
      </c>
      <c r="C10" s="268">
        <v>5.9442701807972599E-2</v>
      </c>
      <c r="D10" s="268">
        <v>5.7601790592804701E-2</v>
      </c>
      <c r="E10" s="268">
        <v>6.4472058270460306E-2</v>
      </c>
      <c r="F10" s="268">
        <v>6.9295067057413895E-2</v>
      </c>
      <c r="G10" s="268">
        <v>8.3920191897505506E-2</v>
      </c>
      <c r="H10" s="268">
        <v>9.5184617070231195E-2</v>
      </c>
      <c r="I10" s="268">
        <v>0.12031195170334499</v>
      </c>
      <c r="J10" s="268">
        <v>0.15801538609909699</v>
      </c>
      <c r="K10" s="268">
        <v>0.20990003322158801</v>
      </c>
      <c r="L10" s="268">
        <v>0.29556952793323998</v>
      </c>
      <c r="M10" s="268">
        <v>0.39280869981104399</v>
      </c>
      <c r="N10" s="268">
        <v>0.486345232526253</v>
      </c>
    </row>
    <row r="11" spans="2:14" ht="15" customHeight="1"/>
    <row r="12" spans="2:14" ht="15" customHeight="1">
      <c r="B12" s="604" t="s">
        <v>117</v>
      </c>
    </row>
    <row r="13" spans="2:14" ht="15" customHeight="1"/>
    <row r="14" spans="2:14" ht="15" customHeight="1">
      <c r="B14" s="604" t="s">
        <v>308</v>
      </c>
    </row>
    <row r="15" spans="2:14" ht="15" customHeight="1"/>
    <row r="16" spans="2: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hyperlinks>
    <hyperlink ref="B14" location="Index!A1" display="Back to Index"/>
    <hyperlink ref="B12" location="'Treatment notes'!A1" display="Note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N14"/>
  <sheetViews>
    <sheetView workbookViewId="0"/>
  </sheetViews>
  <sheetFormatPr defaultRowHeight="15"/>
  <cols>
    <col min="1" max="1" width="4.28515625" style="43" customWidth="1"/>
    <col min="2" max="2" width="18.5703125" style="43" customWidth="1"/>
    <col min="3" max="14" width="11.42578125" style="43" customWidth="1"/>
    <col min="15" max="16384" width="9.140625" style="43"/>
  </cols>
  <sheetData>
    <row r="1" spans="2:14">
      <c r="H1" s="599"/>
    </row>
    <row r="2" spans="2:14">
      <c r="B2" s="292" t="s">
        <v>272</v>
      </c>
    </row>
    <row r="3" spans="2:14">
      <c r="B3" s="262"/>
    </row>
    <row r="4" spans="2:14" ht="22.5" customHeight="1" thickBot="1">
      <c r="B4" s="242"/>
      <c r="C4" s="265">
        <v>2005</v>
      </c>
      <c r="D4" s="265">
        <v>2006</v>
      </c>
      <c r="E4" s="265">
        <v>2007</v>
      </c>
      <c r="F4" s="265">
        <v>2008</v>
      </c>
      <c r="G4" s="265">
        <v>2009</v>
      </c>
      <c r="H4" s="265">
        <v>2010</v>
      </c>
      <c r="I4" s="265">
        <v>2011</v>
      </c>
      <c r="J4" s="265">
        <v>2012</v>
      </c>
      <c r="K4" s="265">
        <v>2013</v>
      </c>
      <c r="L4" s="265">
        <v>2014</v>
      </c>
      <c r="M4" s="265">
        <v>2015</v>
      </c>
      <c r="N4" s="265">
        <v>2016</v>
      </c>
    </row>
    <row r="5" spans="2:14" ht="22.5" customHeight="1">
      <c r="B5" s="267" t="s">
        <v>146</v>
      </c>
      <c r="C5" s="268">
        <v>66.599999999999994</v>
      </c>
      <c r="D5" s="268">
        <v>68.3</v>
      </c>
      <c r="E5" s="268">
        <v>69.5</v>
      </c>
      <c r="F5" s="268">
        <v>70.5</v>
      </c>
      <c r="G5" s="268">
        <v>70.3</v>
      </c>
      <c r="H5" s="268">
        <v>69.8</v>
      </c>
      <c r="I5" s="268">
        <v>69.3</v>
      </c>
      <c r="J5" s="268">
        <v>67.900000000000006</v>
      </c>
      <c r="K5" s="268">
        <v>66.7</v>
      </c>
      <c r="L5" s="268">
        <v>66.900000000000006</v>
      </c>
      <c r="M5" s="268">
        <v>66.3</v>
      </c>
      <c r="N5" s="268">
        <v>66.2</v>
      </c>
    </row>
    <row r="6" spans="2:14" ht="22.5" customHeight="1">
      <c r="B6" s="267" t="s">
        <v>75</v>
      </c>
      <c r="C6" s="268">
        <v>18.7</v>
      </c>
      <c r="D6" s="268">
        <v>17.5</v>
      </c>
      <c r="E6" s="268">
        <v>16.5</v>
      </c>
      <c r="F6" s="268">
        <v>15.8</v>
      </c>
      <c r="G6" s="268">
        <v>16.2</v>
      </c>
      <c r="H6" s="268">
        <v>16.600000000000001</v>
      </c>
      <c r="I6" s="268">
        <v>16.899999999999999</v>
      </c>
      <c r="J6" s="268">
        <v>17.8</v>
      </c>
      <c r="K6" s="268">
        <v>18.8</v>
      </c>
      <c r="L6" s="268">
        <v>18.7</v>
      </c>
      <c r="M6" s="268">
        <v>19.2</v>
      </c>
      <c r="N6" s="268">
        <v>19.3</v>
      </c>
    </row>
    <row r="7" spans="2:14" ht="22.5" customHeight="1">
      <c r="B7" s="267" t="s">
        <v>76</v>
      </c>
      <c r="C7" s="268">
        <v>11.1</v>
      </c>
      <c r="D7" s="268">
        <v>10.5</v>
      </c>
      <c r="E7" s="268">
        <v>10.199999999999999</v>
      </c>
      <c r="F7" s="268">
        <v>10.1</v>
      </c>
      <c r="G7" s="268">
        <v>9.6</v>
      </c>
      <c r="H7" s="268">
        <v>9.6</v>
      </c>
      <c r="I7" s="268">
        <v>9.5</v>
      </c>
      <c r="J7" s="268">
        <v>9.6</v>
      </c>
      <c r="K7" s="268">
        <v>9.5</v>
      </c>
      <c r="L7" s="268">
        <v>9.1999999999999993</v>
      </c>
      <c r="M7" s="268">
        <v>9.3000000000000007</v>
      </c>
      <c r="N7" s="268">
        <v>9.4</v>
      </c>
    </row>
    <row r="8" spans="2:14" ht="22.5" customHeight="1">
      <c r="B8" s="267" t="s">
        <v>77</v>
      </c>
      <c r="C8" s="268">
        <v>3.1</v>
      </c>
      <c r="D8" s="268">
        <v>3.1</v>
      </c>
      <c r="E8" s="268">
        <v>3.1</v>
      </c>
      <c r="F8" s="268">
        <v>3.1</v>
      </c>
      <c r="G8" s="268">
        <v>3.3</v>
      </c>
      <c r="H8" s="268">
        <v>3.4</v>
      </c>
      <c r="I8" s="268">
        <v>3.5</v>
      </c>
      <c r="J8" s="268">
        <v>3.9</v>
      </c>
      <c r="K8" s="268">
        <v>4.2</v>
      </c>
      <c r="L8" s="268">
        <v>4.3</v>
      </c>
      <c r="M8" s="268">
        <v>4.4000000000000004</v>
      </c>
      <c r="N8" s="268">
        <v>4.2</v>
      </c>
    </row>
    <row r="9" spans="2:14" ht="22.5" customHeight="1">
      <c r="B9" s="267" t="s">
        <v>78</v>
      </c>
      <c r="C9" s="268">
        <v>0.5</v>
      </c>
      <c r="D9" s="268">
        <v>0.5</v>
      </c>
      <c r="E9" s="268">
        <v>0.7</v>
      </c>
      <c r="F9" s="268">
        <v>0.6</v>
      </c>
      <c r="G9" s="268">
        <v>0.6</v>
      </c>
      <c r="H9" s="268">
        <v>0.6</v>
      </c>
      <c r="I9" s="268">
        <v>0.7</v>
      </c>
      <c r="J9" s="268">
        <v>0.7</v>
      </c>
      <c r="K9" s="268">
        <v>0.8</v>
      </c>
      <c r="L9" s="268">
        <v>0.8</v>
      </c>
      <c r="M9" s="268">
        <v>0.8</v>
      </c>
      <c r="N9" s="268">
        <v>0.8</v>
      </c>
    </row>
    <row r="10" spans="2:14" ht="22.5" customHeight="1">
      <c r="B10" s="267" t="s">
        <v>129</v>
      </c>
      <c r="C10" s="268">
        <v>0</v>
      </c>
      <c r="D10" s="268">
        <v>0</v>
      </c>
      <c r="E10" s="268">
        <v>0</v>
      </c>
      <c r="F10" s="268">
        <v>0</v>
      </c>
      <c r="G10" s="268">
        <v>0</v>
      </c>
      <c r="H10" s="268">
        <v>0</v>
      </c>
      <c r="I10" s="268">
        <v>0.1</v>
      </c>
      <c r="J10" s="268">
        <v>0</v>
      </c>
      <c r="K10" s="268">
        <v>0</v>
      </c>
      <c r="L10" s="268">
        <v>0.1</v>
      </c>
      <c r="M10" s="268">
        <v>0.1</v>
      </c>
      <c r="N10" s="268">
        <v>0.1</v>
      </c>
    </row>
    <row r="12" spans="2:14">
      <c r="B12" s="604" t="s">
        <v>117</v>
      </c>
    </row>
    <row r="14" spans="2:14">
      <c r="B14" s="604" t="s">
        <v>308</v>
      </c>
    </row>
  </sheetData>
  <hyperlinks>
    <hyperlink ref="B14" location="Index!A1" display="Back to Index"/>
    <hyperlink ref="B12" location="'Treatment notes'!A1" display="Note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N174"/>
  <sheetViews>
    <sheetView workbookViewId="0"/>
  </sheetViews>
  <sheetFormatPr defaultRowHeight="12.75"/>
  <cols>
    <col min="1" max="1" width="4.28515625" style="47" customWidth="1"/>
    <col min="2" max="2" width="31" style="47" customWidth="1"/>
    <col min="3" max="16384" width="9.140625" style="47"/>
  </cols>
  <sheetData>
    <row r="1" spans="2:14" ht="15" customHeight="1">
      <c r="H1" s="599"/>
    </row>
    <row r="2" spans="2:14" ht="15" customHeight="1">
      <c r="B2" s="262" t="s">
        <v>274</v>
      </c>
    </row>
    <row r="3" spans="2:14" ht="15" customHeight="1"/>
    <row r="4" spans="2:14" ht="22.5" customHeight="1" thickBot="1">
      <c r="B4" s="242"/>
      <c r="C4" s="265">
        <v>2005</v>
      </c>
      <c r="D4" s="265">
        <v>2006</v>
      </c>
      <c r="E4" s="265">
        <v>2007</v>
      </c>
      <c r="F4" s="265">
        <v>2008</v>
      </c>
      <c r="G4" s="265">
        <v>2009</v>
      </c>
      <c r="H4" s="265">
        <v>2010</v>
      </c>
      <c r="I4" s="265">
        <v>2011</v>
      </c>
      <c r="J4" s="265">
        <v>2012</v>
      </c>
      <c r="K4" s="265">
        <v>2013</v>
      </c>
      <c r="L4" s="265">
        <v>2014</v>
      </c>
      <c r="M4" s="265">
        <v>2015</v>
      </c>
      <c r="N4" s="265">
        <v>2016</v>
      </c>
    </row>
    <row r="5" spans="2:14" ht="22.5" customHeight="1">
      <c r="B5" s="271" t="s">
        <v>80</v>
      </c>
      <c r="C5" s="268">
        <v>30.726597354611702</v>
      </c>
      <c r="D5" s="268">
        <v>35.013460106535199</v>
      </c>
      <c r="E5" s="268">
        <v>39.425177237018303</v>
      </c>
      <c r="F5" s="268">
        <v>43.154362416107297</v>
      </c>
      <c r="G5" s="268">
        <v>38.3245568195522</v>
      </c>
      <c r="H5" s="268">
        <v>40.083792818998703</v>
      </c>
      <c r="I5" s="268">
        <v>41.528014500987702</v>
      </c>
      <c r="J5" s="268">
        <v>42.283223693116</v>
      </c>
      <c r="K5" s="268">
        <v>43.266437103195798</v>
      </c>
      <c r="L5" s="268">
        <v>45.052345343303898</v>
      </c>
      <c r="M5" s="268">
        <v>47.576946455213303</v>
      </c>
      <c r="N5" s="268">
        <v>53.765016956946504</v>
      </c>
    </row>
    <row r="6" spans="2:14" ht="22.5" customHeight="1">
      <c r="B6" s="271" t="s">
        <v>81</v>
      </c>
      <c r="C6" s="268">
        <v>7.4192724199602997</v>
      </c>
      <c r="D6" s="268">
        <v>8.2001641942073906</v>
      </c>
      <c r="E6" s="268">
        <v>8.8656830810500598</v>
      </c>
      <c r="F6" s="268">
        <v>9.3251304996271305</v>
      </c>
      <c r="G6" s="268">
        <v>9.8002170679743497</v>
      </c>
      <c r="H6" s="268">
        <v>9.2714800503624595</v>
      </c>
      <c r="I6" s="268">
        <v>9.1956821686551908</v>
      </c>
      <c r="J6" s="268">
        <v>8.8767968813449105</v>
      </c>
      <c r="K6" s="268">
        <v>7.8849671795976199</v>
      </c>
      <c r="L6" s="268">
        <v>7.90482664853835</v>
      </c>
      <c r="M6" s="268">
        <v>7.7001712991103402</v>
      </c>
      <c r="N6" s="268">
        <v>6.6362016439616296</v>
      </c>
    </row>
    <row r="7" spans="2:14" ht="15" customHeight="1"/>
    <row r="8" spans="2:14" ht="15" customHeight="1">
      <c r="B8" s="604" t="s">
        <v>117</v>
      </c>
    </row>
    <row r="9" spans="2:14" ht="15" customHeight="1"/>
    <row r="10" spans="2:14" ht="15" customHeight="1">
      <c r="B10" s="604" t="s">
        <v>308</v>
      </c>
    </row>
    <row r="11" spans="2:14" ht="15" customHeight="1"/>
    <row r="12" spans="2:14" ht="15" customHeight="1"/>
    <row r="13" spans="2:14" ht="15" customHeight="1"/>
    <row r="14" spans="2:14" ht="15" customHeight="1"/>
    <row r="15" spans="2:14" ht="15" customHeight="1"/>
    <row r="16" spans="2: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hyperlinks>
    <hyperlink ref="B10" location="Index!A1" display="Back to Index"/>
    <hyperlink ref="B8" location="'Treatment notes'!A1" display="Note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O13"/>
  <sheetViews>
    <sheetView workbookViewId="0"/>
  </sheetViews>
  <sheetFormatPr defaultRowHeight="15"/>
  <cols>
    <col min="1" max="1" width="4.28515625" style="43" customWidth="1"/>
    <col min="2" max="2" width="14.28515625" style="43" customWidth="1"/>
    <col min="3" max="3" width="21.42578125" style="43" customWidth="1"/>
    <col min="4" max="16384" width="9.140625" style="43"/>
  </cols>
  <sheetData>
    <row r="1" spans="2:15">
      <c r="H1" s="599"/>
    </row>
    <row r="2" spans="2:15">
      <c r="B2" s="1" t="s">
        <v>275</v>
      </c>
    </row>
    <row r="3" spans="2:15">
      <c r="B3" s="1"/>
    </row>
    <row r="4" spans="2:15" ht="15.75" thickBot="1">
      <c r="B4" s="241"/>
      <c r="C4" s="242"/>
      <c r="D4" s="243">
        <v>2005</v>
      </c>
      <c r="E4" s="243">
        <v>2006</v>
      </c>
      <c r="F4" s="243">
        <v>2007</v>
      </c>
      <c r="G4" s="243">
        <v>2008</v>
      </c>
      <c r="H4" s="243">
        <v>2009</v>
      </c>
      <c r="I4" s="243">
        <v>2010</v>
      </c>
      <c r="J4" s="243">
        <v>2011</v>
      </c>
      <c r="K4" s="243">
        <v>2012</v>
      </c>
      <c r="L4" s="243">
        <v>2013</v>
      </c>
      <c r="M4" s="243">
        <v>2014</v>
      </c>
      <c r="N4" s="243">
        <v>2015</v>
      </c>
      <c r="O4" s="243">
        <v>2016</v>
      </c>
    </row>
    <row r="5" spans="2:15" ht="30" customHeight="1">
      <c r="B5" s="244" t="s">
        <v>33</v>
      </c>
      <c r="C5" s="245" t="s">
        <v>64</v>
      </c>
      <c r="D5" s="246">
        <v>99149</v>
      </c>
      <c r="E5" s="246">
        <v>116213</v>
      </c>
      <c r="F5" s="246">
        <v>129680</v>
      </c>
      <c r="G5" s="246">
        <v>141319</v>
      </c>
      <c r="H5" s="246">
        <v>148913</v>
      </c>
      <c r="I5" s="246">
        <v>153939</v>
      </c>
      <c r="J5" s="246">
        <v>150225</v>
      </c>
      <c r="K5" s="246">
        <v>147142</v>
      </c>
      <c r="L5" s="246">
        <v>146097</v>
      </c>
      <c r="M5" s="246">
        <v>144038</v>
      </c>
      <c r="N5" s="246">
        <v>139937</v>
      </c>
      <c r="O5" s="246">
        <v>136701</v>
      </c>
    </row>
    <row r="6" spans="2:15" ht="30" customHeight="1">
      <c r="B6" s="721" t="s">
        <v>35</v>
      </c>
      <c r="C6" s="247" t="s">
        <v>65</v>
      </c>
      <c r="D6" s="248">
        <v>428</v>
      </c>
      <c r="E6" s="248">
        <v>403</v>
      </c>
      <c r="F6" s="248">
        <v>473</v>
      </c>
      <c r="G6" s="248">
        <v>709</v>
      </c>
      <c r="H6" s="248">
        <v>1121</v>
      </c>
      <c r="I6" s="248">
        <v>1350</v>
      </c>
      <c r="J6" s="248">
        <v>1596</v>
      </c>
      <c r="K6" s="248">
        <v>1294</v>
      </c>
      <c r="L6" s="248">
        <v>1309</v>
      </c>
      <c r="M6" s="248">
        <v>1571</v>
      </c>
      <c r="N6" s="248">
        <v>1440</v>
      </c>
      <c r="O6" s="248">
        <v>1164</v>
      </c>
    </row>
    <row r="7" spans="2:15" ht="30" customHeight="1">
      <c r="B7" s="721"/>
      <c r="C7" s="247" t="s">
        <v>66</v>
      </c>
      <c r="D7" s="248">
        <v>72</v>
      </c>
      <c r="E7" s="248">
        <v>68</v>
      </c>
      <c r="F7" s="248">
        <v>120</v>
      </c>
      <c r="G7" s="248">
        <v>294</v>
      </c>
      <c r="H7" s="248">
        <v>477</v>
      </c>
      <c r="I7" s="248">
        <v>512</v>
      </c>
      <c r="J7" s="248">
        <v>591</v>
      </c>
      <c r="K7" s="248">
        <v>564</v>
      </c>
      <c r="L7" s="248">
        <v>733</v>
      </c>
      <c r="M7" s="248">
        <v>853</v>
      </c>
      <c r="N7" s="248">
        <v>806</v>
      </c>
      <c r="O7" s="248">
        <v>557</v>
      </c>
    </row>
    <row r="8" spans="2:15" ht="30" customHeight="1">
      <c r="B8" s="723"/>
      <c r="C8" s="249" t="s">
        <v>64</v>
      </c>
      <c r="D8" s="250">
        <v>500</v>
      </c>
      <c r="E8" s="250">
        <v>471</v>
      </c>
      <c r="F8" s="250">
        <v>593</v>
      </c>
      <c r="G8" s="250">
        <v>1003</v>
      </c>
      <c r="H8" s="250">
        <v>1598</v>
      </c>
      <c r="I8" s="250">
        <v>1862</v>
      </c>
      <c r="J8" s="250">
        <v>2187</v>
      </c>
      <c r="K8" s="250">
        <v>1858</v>
      </c>
      <c r="L8" s="250">
        <v>2042</v>
      </c>
      <c r="M8" s="250">
        <v>2424</v>
      </c>
      <c r="N8" s="250">
        <v>2246</v>
      </c>
      <c r="O8" s="250">
        <v>1721</v>
      </c>
    </row>
    <row r="9" spans="2:15" ht="30" customHeight="1">
      <c r="B9" s="251" t="s">
        <v>57</v>
      </c>
      <c r="C9" s="247" t="s">
        <v>64</v>
      </c>
      <c r="D9" s="252">
        <v>99649</v>
      </c>
      <c r="E9" s="252">
        <v>116684</v>
      </c>
      <c r="F9" s="252">
        <v>130273</v>
      </c>
      <c r="G9" s="252">
        <v>142322</v>
      </c>
      <c r="H9" s="252">
        <v>150511</v>
      </c>
      <c r="I9" s="252">
        <v>155801</v>
      </c>
      <c r="J9" s="252">
        <v>152412</v>
      </c>
      <c r="K9" s="252">
        <v>149000</v>
      </c>
      <c r="L9" s="252">
        <v>148139</v>
      </c>
      <c r="M9" s="252">
        <v>146462</v>
      </c>
      <c r="N9" s="252">
        <v>142183</v>
      </c>
      <c r="O9" s="252">
        <v>138422</v>
      </c>
    </row>
    <row r="11" spans="2:15">
      <c r="B11" s="604" t="s">
        <v>117</v>
      </c>
    </row>
    <row r="13" spans="2:15">
      <c r="B13" s="604" t="s">
        <v>308</v>
      </c>
    </row>
  </sheetData>
  <mergeCells count="1">
    <mergeCell ref="B6:B8"/>
  </mergeCells>
  <hyperlinks>
    <hyperlink ref="B13" location="Index!A1" display="Back to Index"/>
    <hyperlink ref="B11" location="'Treatment notes'!A1" display="Note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L41"/>
  <sheetViews>
    <sheetView workbookViewId="0"/>
  </sheetViews>
  <sheetFormatPr defaultRowHeight="15"/>
  <cols>
    <col min="1" max="1" width="4.28515625" style="371" customWidth="1"/>
    <col min="2" max="2" width="20" style="371" customWidth="1"/>
    <col min="3" max="19" width="10.7109375" style="371" customWidth="1"/>
    <col min="20" max="16384" width="9.140625" style="371"/>
  </cols>
  <sheetData>
    <row r="1" spans="2:12">
      <c r="H1" s="599"/>
    </row>
    <row r="2" spans="2:12">
      <c r="B2" s="276" t="s">
        <v>278</v>
      </c>
    </row>
    <row r="3" spans="2:12">
      <c r="B3" s="370"/>
      <c r="C3" s="370"/>
      <c r="D3" s="370"/>
      <c r="E3" s="370"/>
      <c r="F3" s="370"/>
      <c r="G3" s="370"/>
      <c r="H3" s="370"/>
      <c r="I3" s="370"/>
    </row>
    <row r="4" spans="2:12" ht="22.5" customHeight="1">
      <c r="B4" s="429"/>
      <c r="C4" s="724" t="s">
        <v>95</v>
      </c>
      <c r="D4" s="725"/>
      <c r="E4" s="726"/>
      <c r="F4" s="727" t="s">
        <v>96</v>
      </c>
      <c r="G4" s="725"/>
      <c r="H4" s="726"/>
      <c r="I4" s="727" t="s">
        <v>32</v>
      </c>
      <c r="J4" s="725"/>
    </row>
    <row r="5" spans="2:12" ht="27" thickBot="1">
      <c r="B5" s="430" t="s">
        <v>3</v>
      </c>
      <c r="C5" s="431" t="s">
        <v>4</v>
      </c>
      <c r="D5" s="432" t="s">
        <v>5</v>
      </c>
      <c r="E5" s="433" t="s">
        <v>127</v>
      </c>
      <c r="F5" s="434" t="s">
        <v>4</v>
      </c>
      <c r="G5" s="432" t="s">
        <v>5</v>
      </c>
      <c r="H5" s="435" t="s">
        <v>127</v>
      </c>
      <c r="I5" s="436" t="s">
        <v>4</v>
      </c>
      <c r="J5" s="437" t="s">
        <v>127</v>
      </c>
    </row>
    <row r="6" spans="2:12" ht="22.5" customHeight="1">
      <c r="B6" s="438" t="s">
        <v>33</v>
      </c>
      <c r="C6" s="446">
        <v>1611</v>
      </c>
      <c r="D6" s="447">
        <v>74.514338575393154</v>
      </c>
      <c r="E6" s="450">
        <v>41.782122905027926</v>
      </c>
      <c r="F6" s="451">
        <v>551</v>
      </c>
      <c r="G6" s="447">
        <v>25.4856614246068</v>
      </c>
      <c r="H6" s="452">
        <v>45.382940108892953</v>
      </c>
      <c r="I6" s="464">
        <v>2162</v>
      </c>
      <c r="J6" s="454">
        <v>42.699814986123997</v>
      </c>
    </row>
    <row r="7" spans="2:12" ht="22.5" customHeight="1">
      <c r="B7" s="438" t="s">
        <v>34</v>
      </c>
      <c r="C7" s="446">
        <v>447</v>
      </c>
      <c r="D7" s="447">
        <v>70.172684458398749</v>
      </c>
      <c r="E7" s="450">
        <v>41</v>
      </c>
      <c r="F7" s="451">
        <v>190</v>
      </c>
      <c r="G7" s="447">
        <v>29.827315541601259</v>
      </c>
      <c r="H7" s="455">
        <v>42</v>
      </c>
      <c r="I7" s="456">
        <v>637</v>
      </c>
      <c r="J7" s="454">
        <v>41</v>
      </c>
    </row>
    <row r="8" spans="2:12" ht="22.5" customHeight="1">
      <c r="B8" s="438" t="s">
        <v>35</v>
      </c>
      <c r="C8" s="446">
        <v>130</v>
      </c>
      <c r="D8" s="447">
        <v>77.844311377245518</v>
      </c>
      <c r="E8" s="450">
        <v>40.66153846153847</v>
      </c>
      <c r="F8" s="451">
        <v>37</v>
      </c>
      <c r="G8" s="447">
        <v>22.155688622754489</v>
      </c>
      <c r="H8" s="455">
        <v>44.054054054054049</v>
      </c>
      <c r="I8" s="456">
        <v>167</v>
      </c>
      <c r="J8" s="454">
        <v>41.413173652694603</v>
      </c>
    </row>
    <row r="9" spans="2:12" ht="22.5" customHeight="1">
      <c r="B9" s="439" t="s">
        <v>36</v>
      </c>
      <c r="C9" s="448">
        <v>74</v>
      </c>
      <c r="D9" s="449">
        <v>71.15384615384616</v>
      </c>
      <c r="E9" s="457">
        <v>34.9</v>
      </c>
      <c r="F9" s="458">
        <v>30</v>
      </c>
      <c r="G9" s="449">
        <v>28.846153846153843</v>
      </c>
      <c r="H9" s="459">
        <v>44.674999999999997</v>
      </c>
      <c r="I9" s="460">
        <v>104</v>
      </c>
      <c r="J9" s="461">
        <v>37.71</v>
      </c>
    </row>
    <row r="10" spans="2:12" ht="22.5" customHeight="1">
      <c r="B10" s="438" t="s">
        <v>45</v>
      </c>
      <c r="C10" s="446">
        <v>2262</v>
      </c>
      <c r="D10" s="447">
        <v>73.680781758957664</v>
      </c>
      <c r="E10" s="462">
        <v>41.338019451812549</v>
      </c>
      <c r="F10" s="451">
        <v>808</v>
      </c>
      <c r="G10" s="447">
        <v>26.319218241042346</v>
      </c>
      <c r="H10" s="463">
        <v>44.500309405940612</v>
      </c>
      <c r="I10" s="456">
        <v>3070</v>
      </c>
      <c r="J10" s="268">
        <v>42.108091205211757</v>
      </c>
    </row>
    <row r="11" spans="2:12">
      <c r="H11" s="440"/>
    </row>
    <row r="12" spans="2:12">
      <c r="B12" s="604" t="s">
        <v>419</v>
      </c>
      <c r="I12" s="442"/>
      <c r="J12" s="443"/>
      <c r="K12" s="443"/>
      <c r="L12" s="443"/>
    </row>
    <row r="13" spans="2:12">
      <c r="I13" s="442"/>
      <c r="J13" s="444"/>
      <c r="K13" s="444"/>
      <c r="L13" s="444"/>
    </row>
    <row r="14" spans="2:12">
      <c r="B14" s="604" t="s">
        <v>308</v>
      </c>
      <c r="I14" s="442"/>
      <c r="J14" s="444"/>
      <c r="K14" s="444"/>
      <c r="L14" s="444"/>
    </row>
    <row r="15" spans="2:12">
      <c r="I15" s="442"/>
      <c r="J15" s="444"/>
      <c r="K15" s="444"/>
      <c r="L15" s="444"/>
    </row>
    <row r="16" spans="2:12">
      <c r="I16" s="442"/>
      <c r="J16" s="444"/>
      <c r="K16" s="444"/>
      <c r="L16" s="444"/>
    </row>
    <row r="17" spans="9:12">
      <c r="I17" s="442"/>
      <c r="J17" s="444"/>
      <c r="K17" s="444"/>
      <c r="L17" s="444"/>
    </row>
    <row r="18" spans="9:12">
      <c r="I18" s="442"/>
      <c r="J18" s="444"/>
      <c r="K18" s="444"/>
      <c r="L18" s="444"/>
    </row>
    <row r="37" ht="15" customHeight="1"/>
    <row r="38" ht="15" customHeight="1"/>
    <row r="41" ht="15" customHeight="1"/>
  </sheetData>
  <mergeCells count="3">
    <mergeCell ref="C4:E4"/>
    <mergeCell ref="F4:H4"/>
    <mergeCell ref="I4:J4"/>
  </mergeCells>
  <hyperlinks>
    <hyperlink ref="B12" location="'Drug-related deaths notes'!A1" display="Notes"/>
    <hyperlink ref="B14" location="Index!A1" display="Back to Index"/>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R16"/>
  <sheetViews>
    <sheetView workbookViewId="0"/>
  </sheetViews>
  <sheetFormatPr defaultRowHeight="15"/>
  <cols>
    <col min="1" max="1" width="4.28515625" style="371" customWidth="1"/>
    <col min="2" max="2" width="18.28515625" style="371" customWidth="1"/>
    <col min="3" max="16384" width="9.140625" style="371"/>
  </cols>
  <sheetData>
    <row r="1" spans="1:18">
      <c r="H1" s="599"/>
    </row>
    <row r="2" spans="1:18">
      <c r="B2" s="465" t="s">
        <v>281</v>
      </c>
      <c r="C2" s="466"/>
      <c r="D2" s="466"/>
      <c r="E2" s="466"/>
      <c r="F2" s="444"/>
      <c r="G2" s="444"/>
      <c r="J2" s="442"/>
      <c r="K2" s="444"/>
    </row>
    <row r="3" spans="1:18">
      <c r="A3" s="370"/>
      <c r="B3" s="467"/>
      <c r="C3" s="468"/>
      <c r="D3" s="468"/>
      <c r="E3" s="468"/>
      <c r="F3" s="444"/>
      <c r="G3" s="444"/>
      <c r="H3" s="370"/>
      <c r="I3" s="370"/>
      <c r="J3" s="442"/>
      <c r="K3" s="444"/>
      <c r="L3" s="370"/>
      <c r="M3" s="370"/>
      <c r="N3" s="370"/>
      <c r="O3" s="370"/>
      <c r="P3" s="370"/>
      <c r="Q3" s="370"/>
      <c r="R3" s="370"/>
    </row>
    <row r="4" spans="1:18" ht="22.5" customHeight="1">
      <c r="A4" s="370"/>
      <c r="B4" s="469"/>
      <c r="C4" s="728" t="s">
        <v>33</v>
      </c>
      <c r="D4" s="728"/>
      <c r="E4" s="729"/>
      <c r="F4" s="728" t="s">
        <v>34</v>
      </c>
      <c r="G4" s="728"/>
      <c r="H4" s="729"/>
      <c r="I4" s="728" t="s">
        <v>35</v>
      </c>
      <c r="J4" s="728"/>
      <c r="K4" s="729"/>
      <c r="L4" s="728" t="s">
        <v>36</v>
      </c>
      <c r="M4" s="728"/>
      <c r="N4" s="729"/>
      <c r="O4" s="728" t="s">
        <v>45</v>
      </c>
      <c r="P4" s="728"/>
      <c r="Q4" s="728"/>
      <c r="R4" s="370"/>
    </row>
    <row r="5" spans="1:18" ht="22.5" customHeight="1" thickBot="1">
      <c r="A5" s="370"/>
      <c r="B5" s="430" t="s">
        <v>3</v>
      </c>
      <c r="C5" s="432" t="s">
        <v>95</v>
      </c>
      <c r="D5" s="432" t="s">
        <v>96</v>
      </c>
      <c r="E5" s="470" t="s">
        <v>32</v>
      </c>
      <c r="F5" s="432" t="s">
        <v>95</v>
      </c>
      <c r="G5" s="432" t="s">
        <v>96</v>
      </c>
      <c r="H5" s="470" t="s">
        <v>32</v>
      </c>
      <c r="I5" s="432" t="s">
        <v>95</v>
      </c>
      <c r="J5" s="432" t="s">
        <v>96</v>
      </c>
      <c r="K5" s="470" t="s">
        <v>32</v>
      </c>
      <c r="L5" s="432" t="s">
        <v>95</v>
      </c>
      <c r="M5" s="432" t="s">
        <v>96</v>
      </c>
      <c r="N5" s="470" t="s">
        <v>32</v>
      </c>
      <c r="O5" s="432" t="s">
        <v>95</v>
      </c>
      <c r="P5" s="432" t="s">
        <v>96</v>
      </c>
      <c r="Q5" s="471" t="s">
        <v>32</v>
      </c>
      <c r="R5" s="370"/>
    </row>
    <row r="6" spans="1:18" ht="22.5" customHeight="1">
      <c r="A6" s="370"/>
      <c r="B6" s="438" t="s">
        <v>280</v>
      </c>
      <c r="C6" s="474">
        <v>0</v>
      </c>
      <c r="D6" s="474">
        <v>1</v>
      </c>
      <c r="E6" s="475">
        <v>1</v>
      </c>
      <c r="F6" s="474">
        <v>0</v>
      </c>
      <c r="G6" s="474">
        <v>0</v>
      </c>
      <c r="H6" s="475">
        <v>0</v>
      </c>
      <c r="I6" s="474">
        <v>0</v>
      </c>
      <c r="J6" s="474">
        <v>0</v>
      </c>
      <c r="K6" s="475">
        <v>0</v>
      </c>
      <c r="L6" s="474">
        <v>0</v>
      </c>
      <c r="M6" s="474">
        <v>0</v>
      </c>
      <c r="N6" s="475">
        <v>0</v>
      </c>
      <c r="O6" s="474">
        <v>0</v>
      </c>
      <c r="P6" s="474">
        <v>1</v>
      </c>
      <c r="Q6" s="453">
        <v>1</v>
      </c>
      <c r="R6" s="370"/>
    </row>
    <row r="7" spans="1:18" ht="22.5" customHeight="1">
      <c r="A7" s="370"/>
      <c r="B7" s="438" t="s">
        <v>128</v>
      </c>
      <c r="C7" s="474">
        <v>80</v>
      </c>
      <c r="D7" s="474">
        <v>24</v>
      </c>
      <c r="E7" s="475">
        <v>104</v>
      </c>
      <c r="F7" s="474">
        <v>23</v>
      </c>
      <c r="G7" s="474">
        <v>6</v>
      </c>
      <c r="H7" s="475">
        <v>29</v>
      </c>
      <c r="I7" s="474">
        <v>3</v>
      </c>
      <c r="J7" s="474">
        <v>3</v>
      </c>
      <c r="K7" s="475">
        <v>6</v>
      </c>
      <c r="L7" s="474">
        <v>12</v>
      </c>
      <c r="M7" s="474">
        <v>3</v>
      </c>
      <c r="N7" s="475">
        <v>15</v>
      </c>
      <c r="O7" s="474">
        <v>118</v>
      </c>
      <c r="P7" s="474">
        <v>36</v>
      </c>
      <c r="Q7" s="453">
        <v>154</v>
      </c>
      <c r="R7" s="370"/>
    </row>
    <row r="8" spans="1:18" ht="22.5" customHeight="1">
      <c r="A8" s="370"/>
      <c r="B8" s="438" t="s">
        <v>75</v>
      </c>
      <c r="C8" s="474">
        <v>337</v>
      </c>
      <c r="D8" s="474">
        <v>86</v>
      </c>
      <c r="E8" s="475">
        <v>423</v>
      </c>
      <c r="F8" s="474">
        <v>109</v>
      </c>
      <c r="G8" s="474">
        <v>40</v>
      </c>
      <c r="H8" s="475">
        <v>149</v>
      </c>
      <c r="I8" s="474">
        <v>32</v>
      </c>
      <c r="J8" s="474">
        <v>11</v>
      </c>
      <c r="K8" s="475">
        <v>43</v>
      </c>
      <c r="L8" s="474">
        <v>34</v>
      </c>
      <c r="M8" s="474">
        <v>5</v>
      </c>
      <c r="N8" s="475">
        <v>39</v>
      </c>
      <c r="O8" s="474">
        <v>512</v>
      </c>
      <c r="P8" s="474">
        <v>142</v>
      </c>
      <c r="Q8" s="453">
        <v>654</v>
      </c>
      <c r="R8" s="370"/>
    </row>
    <row r="9" spans="1:18" ht="22.5" customHeight="1">
      <c r="A9" s="370"/>
      <c r="B9" s="438" t="s">
        <v>76</v>
      </c>
      <c r="C9" s="474">
        <v>591</v>
      </c>
      <c r="D9" s="474">
        <v>180</v>
      </c>
      <c r="E9" s="475">
        <v>771</v>
      </c>
      <c r="F9" s="474">
        <v>158</v>
      </c>
      <c r="G9" s="474">
        <v>68</v>
      </c>
      <c r="H9" s="475">
        <v>226</v>
      </c>
      <c r="I9" s="474">
        <v>57</v>
      </c>
      <c r="J9" s="474">
        <v>5</v>
      </c>
      <c r="K9" s="475">
        <v>62</v>
      </c>
      <c r="L9" s="474">
        <v>13</v>
      </c>
      <c r="M9" s="474">
        <v>7</v>
      </c>
      <c r="N9" s="475">
        <v>20</v>
      </c>
      <c r="O9" s="474">
        <v>819</v>
      </c>
      <c r="P9" s="474">
        <v>260</v>
      </c>
      <c r="Q9" s="453">
        <v>1079</v>
      </c>
      <c r="R9" s="370"/>
    </row>
    <row r="10" spans="1:18" ht="22.5" customHeight="1">
      <c r="A10" s="370"/>
      <c r="B10" s="438" t="s">
        <v>77</v>
      </c>
      <c r="C10" s="474">
        <v>407</v>
      </c>
      <c r="D10" s="474">
        <v>144</v>
      </c>
      <c r="E10" s="475">
        <v>551</v>
      </c>
      <c r="F10" s="474">
        <v>108</v>
      </c>
      <c r="G10" s="474">
        <v>52</v>
      </c>
      <c r="H10" s="475">
        <v>160</v>
      </c>
      <c r="I10" s="474">
        <v>24</v>
      </c>
      <c r="J10" s="474">
        <v>7</v>
      </c>
      <c r="K10" s="475">
        <v>31</v>
      </c>
      <c r="L10" s="474">
        <v>13</v>
      </c>
      <c r="M10" s="474">
        <v>7</v>
      </c>
      <c r="N10" s="475">
        <v>20</v>
      </c>
      <c r="O10" s="474">
        <v>552</v>
      </c>
      <c r="P10" s="474">
        <v>210</v>
      </c>
      <c r="Q10" s="453">
        <v>762</v>
      </c>
      <c r="R10" s="370"/>
    </row>
    <row r="11" spans="1:18" ht="22.5" customHeight="1">
      <c r="A11" s="370"/>
      <c r="B11" s="438" t="s">
        <v>78</v>
      </c>
      <c r="C11" s="474">
        <v>145</v>
      </c>
      <c r="D11" s="474">
        <v>72</v>
      </c>
      <c r="E11" s="475">
        <v>217</v>
      </c>
      <c r="F11" s="474">
        <v>36</v>
      </c>
      <c r="G11" s="474">
        <v>19</v>
      </c>
      <c r="H11" s="475">
        <v>55</v>
      </c>
      <c r="I11" s="474">
        <v>8</v>
      </c>
      <c r="J11" s="474">
        <v>7</v>
      </c>
      <c r="K11" s="475">
        <v>15</v>
      </c>
      <c r="L11" s="474">
        <v>2</v>
      </c>
      <c r="M11" s="474">
        <v>4</v>
      </c>
      <c r="N11" s="475">
        <v>6</v>
      </c>
      <c r="O11" s="474">
        <v>191</v>
      </c>
      <c r="P11" s="474">
        <v>102</v>
      </c>
      <c r="Q11" s="453">
        <v>293</v>
      </c>
      <c r="R11" s="370"/>
    </row>
    <row r="12" spans="1:18" ht="22.5" customHeight="1">
      <c r="A12" s="370"/>
      <c r="B12" s="438" t="s">
        <v>129</v>
      </c>
      <c r="C12" s="474">
        <v>51</v>
      </c>
      <c r="D12" s="474">
        <v>44</v>
      </c>
      <c r="E12" s="475">
        <v>95</v>
      </c>
      <c r="F12" s="474">
        <v>13</v>
      </c>
      <c r="G12" s="474">
        <v>5</v>
      </c>
      <c r="H12" s="475">
        <v>18</v>
      </c>
      <c r="I12" s="474">
        <v>6</v>
      </c>
      <c r="J12" s="474">
        <v>4</v>
      </c>
      <c r="K12" s="475">
        <v>10</v>
      </c>
      <c r="L12" s="474">
        <v>0</v>
      </c>
      <c r="M12" s="474">
        <v>4</v>
      </c>
      <c r="N12" s="475">
        <v>4</v>
      </c>
      <c r="O12" s="474">
        <v>70</v>
      </c>
      <c r="P12" s="474">
        <v>57</v>
      </c>
      <c r="Q12" s="453">
        <v>127</v>
      </c>
      <c r="R12" s="370"/>
    </row>
    <row r="13" spans="1:18">
      <c r="A13" s="370"/>
      <c r="B13" s="476"/>
      <c r="C13" s="370"/>
      <c r="D13" s="370"/>
      <c r="E13" s="370"/>
      <c r="F13" s="370"/>
      <c r="G13" s="370"/>
      <c r="H13" s="370"/>
      <c r="I13" s="370"/>
      <c r="J13" s="370"/>
      <c r="K13" s="370"/>
      <c r="L13" s="370"/>
      <c r="M13" s="370"/>
      <c r="N13" s="370"/>
      <c r="O13" s="370"/>
      <c r="P13" s="370"/>
      <c r="Q13" s="370"/>
      <c r="R13" s="370"/>
    </row>
    <row r="14" spans="1:18">
      <c r="A14" s="370"/>
      <c r="B14" s="604" t="s">
        <v>419</v>
      </c>
      <c r="C14" s="370"/>
      <c r="D14" s="370"/>
      <c r="E14" s="370"/>
      <c r="F14" s="370"/>
      <c r="G14" s="370"/>
      <c r="H14" s="370"/>
      <c r="I14" s="370"/>
      <c r="J14" s="370"/>
      <c r="K14" s="370"/>
      <c r="L14" s="370"/>
      <c r="M14" s="370"/>
      <c r="N14" s="370"/>
      <c r="O14" s="370"/>
      <c r="P14" s="370"/>
      <c r="Q14" s="370"/>
      <c r="R14" s="370"/>
    </row>
    <row r="16" spans="1:18">
      <c r="B16" s="604" t="s">
        <v>308</v>
      </c>
    </row>
  </sheetData>
  <mergeCells count="5">
    <mergeCell ref="C4:E4"/>
    <mergeCell ref="I4:K4"/>
    <mergeCell ref="F4:H4"/>
    <mergeCell ref="L4:N4"/>
    <mergeCell ref="O4:Q4"/>
  </mergeCells>
  <hyperlinks>
    <hyperlink ref="B16" location="Index!A1" display="Back to Index"/>
    <hyperlink ref="B14" location="'Drug-related deaths notes'!A1" display="Note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16"/>
  <sheetViews>
    <sheetView workbookViewId="0"/>
  </sheetViews>
  <sheetFormatPr defaultRowHeight="15"/>
  <cols>
    <col min="1" max="1" width="4.28515625" style="370" customWidth="1"/>
    <col min="2" max="2" width="37.42578125" style="370" customWidth="1"/>
    <col min="3" max="16384" width="9.140625" style="370"/>
  </cols>
  <sheetData>
    <row r="1" spans="1:17">
      <c r="H1" s="601"/>
    </row>
    <row r="2" spans="1:17">
      <c r="B2" s="477" t="s">
        <v>323</v>
      </c>
      <c r="C2" s="468"/>
      <c r="D2" s="468"/>
      <c r="E2" s="468"/>
    </row>
    <row r="3" spans="1:17">
      <c r="B3" s="467"/>
      <c r="C3" s="468"/>
      <c r="D3" s="468"/>
      <c r="E3" s="468"/>
    </row>
    <row r="4" spans="1:17" ht="22.5" customHeight="1">
      <c r="A4" s="478"/>
      <c r="B4" s="479"/>
      <c r="C4" s="728" t="s">
        <v>33</v>
      </c>
      <c r="D4" s="728"/>
      <c r="E4" s="729"/>
      <c r="F4" s="725" t="s">
        <v>34</v>
      </c>
      <c r="G4" s="725"/>
      <c r="H4" s="730"/>
      <c r="I4" s="725" t="s">
        <v>35</v>
      </c>
      <c r="J4" s="725"/>
      <c r="K4" s="730"/>
      <c r="L4" s="725" t="s">
        <v>36</v>
      </c>
      <c r="M4" s="725"/>
      <c r="N4" s="730"/>
      <c r="O4" s="725" t="s">
        <v>45</v>
      </c>
      <c r="P4" s="725"/>
      <c r="Q4" s="725"/>
    </row>
    <row r="5" spans="1:17" ht="22.5" customHeight="1" thickBot="1">
      <c r="A5" s="478"/>
      <c r="B5" s="480" t="s">
        <v>3</v>
      </c>
      <c r="C5" s="432" t="s">
        <v>95</v>
      </c>
      <c r="D5" s="432" t="s">
        <v>96</v>
      </c>
      <c r="E5" s="470" t="s">
        <v>32</v>
      </c>
      <c r="F5" s="432" t="s">
        <v>95</v>
      </c>
      <c r="G5" s="432" t="s">
        <v>96</v>
      </c>
      <c r="H5" s="470" t="s">
        <v>32</v>
      </c>
      <c r="I5" s="432" t="s">
        <v>95</v>
      </c>
      <c r="J5" s="432" t="s">
        <v>96</v>
      </c>
      <c r="K5" s="470" t="s">
        <v>32</v>
      </c>
      <c r="L5" s="432" t="s">
        <v>95</v>
      </c>
      <c r="M5" s="432" t="s">
        <v>96</v>
      </c>
      <c r="N5" s="470" t="s">
        <v>32</v>
      </c>
      <c r="O5" s="432" t="s">
        <v>95</v>
      </c>
      <c r="P5" s="432" t="s">
        <v>96</v>
      </c>
      <c r="Q5" s="471" t="s">
        <v>32</v>
      </c>
    </row>
    <row r="6" spans="1:17" ht="22.5" customHeight="1">
      <c r="A6" s="478"/>
      <c r="B6" s="438" t="s">
        <v>132</v>
      </c>
      <c r="C6" s="474">
        <v>1364</v>
      </c>
      <c r="D6" s="474">
        <v>482</v>
      </c>
      <c r="E6" s="475">
        <v>1846</v>
      </c>
      <c r="F6" s="474">
        <v>403</v>
      </c>
      <c r="G6" s="474">
        <v>179</v>
      </c>
      <c r="H6" s="475">
        <v>582</v>
      </c>
      <c r="I6" s="474">
        <v>108</v>
      </c>
      <c r="J6" s="474">
        <v>34</v>
      </c>
      <c r="K6" s="475">
        <v>142</v>
      </c>
      <c r="L6" s="474">
        <v>61</v>
      </c>
      <c r="M6" s="474">
        <v>25</v>
      </c>
      <c r="N6" s="475">
        <v>86</v>
      </c>
      <c r="O6" s="474">
        <v>1936</v>
      </c>
      <c r="P6" s="474">
        <v>720</v>
      </c>
      <c r="Q6" s="453">
        <v>2656</v>
      </c>
    </row>
    <row r="7" spans="1:17" ht="22.5" customHeight="1">
      <c r="A7" s="478"/>
      <c r="B7" s="481" t="s">
        <v>130</v>
      </c>
      <c r="C7" s="449">
        <v>84.667908131595283</v>
      </c>
      <c r="D7" s="449">
        <v>87.477313974591652</v>
      </c>
      <c r="E7" s="482">
        <v>85.383903792784452</v>
      </c>
      <c r="F7" s="449">
        <v>90.1565995525727</v>
      </c>
      <c r="G7" s="449">
        <v>94.21052631578948</v>
      </c>
      <c r="H7" s="482">
        <v>91.365777080062799</v>
      </c>
      <c r="I7" s="449">
        <v>83.07692307692308</v>
      </c>
      <c r="J7" s="449">
        <v>91.891891891891902</v>
      </c>
      <c r="K7" s="482">
        <v>85.029940119760482</v>
      </c>
      <c r="L7" s="449">
        <v>82.432432432432435</v>
      </c>
      <c r="M7" s="449">
        <v>86.206896551724128</v>
      </c>
      <c r="N7" s="482">
        <v>83.495145631067956</v>
      </c>
      <c r="O7" s="449">
        <v>85.587975243147653</v>
      </c>
      <c r="P7" s="449">
        <v>89.219330855018583</v>
      </c>
      <c r="Q7" s="487">
        <v>86.542847833170413</v>
      </c>
    </row>
    <row r="8" spans="1:17" ht="22.5" customHeight="1">
      <c r="A8" s="478"/>
      <c r="B8" s="438" t="s">
        <v>133</v>
      </c>
      <c r="C8" s="474">
        <v>194</v>
      </c>
      <c r="D8" s="474">
        <v>50</v>
      </c>
      <c r="E8" s="475">
        <v>244</v>
      </c>
      <c r="F8" s="474">
        <v>36</v>
      </c>
      <c r="G8" s="474">
        <v>8</v>
      </c>
      <c r="H8" s="475">
        <v>44</v>
      </c>
      <c r="I8" s="474">
        <v>17</v>
      </c>
      <c r="J8" s="474">
        <v>2</v>
      </c>
      <c r="K8" s="475">
        <v>19</v>
      </c>
      <c r="L8" s="474">
        <v>13</v>
      </c>
      <c r="M8" s="474">
        <v>4</v>
      </c>
      <c r="N8" s="475">
        <v>17</v>
      </c>
      <c r="O8" s="474">
        <v>260</v>
      </c>
      <c r="P8" s="474">
        <v>64</v>
      </c>
      <c r="Q8" s="453">
        <v>324</v>
      </c>
    </row>
    <row r="9" spans="1:17" ht="22.5" customHeight="1">
      <c r="A9" s="478"/>
      <c r="B9" s="481" t="s">
        <v>131</v>
      </c>
      <c r="C9" s="449">
        <v>12.042209807572936</v>
      </c>
      <c r="D9" s="449">
        <v>9.0744101633393832</v>
      </c>
      <c r="E9" s="482">
        <v>11.285846438482887</v>
      </c>
      <c r="F9" s="449">
        <v>8.0536912751677843</v>
      </c>
      <c r="G9" s="449">
        <v>4.2105263157894735</v>
      </c>
      <c r="H9" s="482">
        <v>6.9073783359497636</v>
      </c>
      <c r="I9" s="449">
        <v>13.076923076923078</v>
      </c>
      <c r="J9" s="449">
        <v>5.4054054054054053</v>
      </c>
      <c r="K9" s="482">
        <v>11.377245508982035</v>
      </c>
      <c r="L9" s="449">
        <v>17.567567567567568</v>
      </c>
      <c r="M9" s="449">
        <v>13.793103448275861</v>
      </c>
      <c r="N9" s="482">
        <v>16.50485436893204</v>
      </c>
      <c r="O9" s="449">
        <v>11.494252873563218</v>
      </c>
      <c r="P9" s="449">
        <v>7.9306071871127637</v>
      </c>
      <c r="Q9" s="487">
        <v>10.557184750733137</v>
      </c>
    </row>
    <row r="10" spans="1:17" ht="22.5" customHeight="1">
      <c r="A10" s="478"/>
      <c r="B10" s="438" t="s">
        <v>134</v>
      </c>
      <c r="C10" s="474">
        <v>53</v>
      </c>
      <c r="D10" s="474">
        <v>19</v>
      </c>
      <c r="E10" s="475">
        <v>72</v>
      </c>
      <c r="F10" s="474">
        <v>8</v>
      </c>
      <c r="G10" s="474">
        <v>3</v>
      </c>
      <c r="H10" s="475">
        <v>11</v>
      </c>
      <c r="I10" s="474">
        <v>5</v>
      </c>
      <c r="J10" s="474">
        <v>1</v>
      </c>
      <c r="K10" s="475">
        <v>6</v>
      </c>
      <c r="L10" s="474">
        <v>0</v>
      </c>
      <c r="M10" s="474">
        <v>0</v>
      </c>
      <c r="N10" s="475">
        <v>0</v>
      </c>
      <c r="O10" s="474">
        <v>66</v>
      </c>
      <c r="P10" s="474">
        <v>23</v>
      </c>
      <c r="Q10" s="453">
        <v>89</v>
      </c>
    </row>
    <row r="11" spans="1:17" ht="22.5" customHeight="1">
      <c r="A11" s="478"/>
      <c r="B11" s="483" t="s">
        <v>135</v>
      </c>
      <c r="C11" s="484">
        <v>3.2898820608317814</v>
      </c>
      <c r="D11" s="484">
        <v>3.4482758620689653</v>
      </c>
      <c r="E11" s="485">
        <v>3.3302497687326551</v>
      </c>
      <c r="F11" s="484">
        <v>1.7897091722595078</v>
      </c>
      <c r="G11" s="484">
        <v>1.5789473684210527</v>
      </c>
      <c r="H11" s="485">
        <v>1.7268445839874409</v>
      </c>
      <c r="I11" s="484">
        <v>3.8461538461538463</v>
      </c>
      <c r="J11" s="484">
        <v>2.7027027027027026</v>
      </c>
      <c r="K11" s="485">
        <v>3.5928143712574849</v>
      </c>
      <c r="L11" s="484">
        <v>0</v>
      </c>
      <c r="M11" s="484">
        <v>0</v>
      </c>
      <c r="N11" s="485">
        <v>0</v>
      </c>
      <c r="O11" s="484">
        <v>2.9177718832891246</v>
      </c>
      <c r="P11" s="484">
        <v>2.8500619578686495</v>
      </c>
      <c r="Q11" s="486">
        <v>2.8999674160964486</v>
      </c>
    </row>
    <row r="12" spans="1:17" ht="22.5" customHeight="1">
      <c r="A12" s="478"/>
      <c r="B12" s="438" t="s">
        <v>32</v>
      </c>
      <c r="C12" s="472">
        <v>1611</v>
      </c>
      <c r="D12" s="472">
        <v>551</v>
      </c>
      <c r="E12" s="473">
        <v>2162</v>
      </c>
      <c r="F12" s="472">
        <v>447</v>
      </c>
      <c r="G12" s="472">
        <v>190</v>
      </c>
      <c r="H12" s="473">
        <v>637</v>
      </c>
      <c r="I12" s="472">
        <v>130</v>
      </c>
      <c r="J12" s="472">
        <v>37</v>
      </c>
      <c r="K12" s="473">
        <v>167</v>
      </c>
      <c r="L12" s="472">
        <v>74</v>
      </c>
      <c r="M12" s="472">
        <v>29</v>
      </c>
      <c r="N12" s="473">
        <v>103</v>
      </c>
      <c r="O12" s="474">
        <v>2262</v>
      </c>
      <c r="P12" s="474">
        <v>807</v>
      </c>
      <c r="Q12" s="453">
        <v>3069</v>
      </c>
    </row>
    <row r="13" spans="1:17">
      <c r="B13" s="467"/>
      <c r="C13" s="468"/>
      <c r="D13" s="468"/>
      <c r="E13" s="468"/>
    </row>
    <row r="14" spans="1:17">
      <c r="B14" s="604" t="s">
        <v>419</v>
      </c>
    </row>
    <row r="16" spans="1:17">
      <c r="B16" s="604" t="s">
        <v>308</v>
      </c>
    </row>
  </sheetData>
  <mergeCells count="5">
    <mergeCell ref="C4:E4"/>
    <mergeCell ref="I4:K4"/>
    <mergeCell ref="F4:H4"/>
    <mergeCell ref="L4:N4"/>
    <mergeCell ref="O4:Q4"/>
  </mergeCells>
  <hyperlinks>
    <hyperlink ref="B16" location="Index!A1" display="Back to Index"/>
    <hyperlink ref="B14" location="'Drug-related deaths notes'!A1" display="Note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N56"/>
  <sheetViews>
    <sheetView workbookViewId="0"/>
  </sheetViews>
  <sheetFormatPr defaultRowHeight="15"/>
  <cols>
    <col min="1" max="1" width="4.28515625" style="371" customWidth="1"/>
    <col min="2" max="2" width="20" style="371" customWidth="1"/>
    <col min="3" max="14" width="12.140625" style="371" customWidth="1"/>
    <col min="15" max="16384" width="9.140625" style="371"/>
  </cols>
  <sheetData>
    <row r="1" spans="2:14">
      <c r="H1" s="599"/>
    </row>
    <row r="2" spans="2:14">
      <c r="B2" s="276" t="s">
        <v>283</v>
      </c>
    </row>
    <row r="3" spans="2:14">
      <c r="B3" s="488"/>
      <c r="C3" s="466"/>
      <c r="D3" s="466"/>
      <c r="E3" s="466"/>
      <c r="F3" s="466"/>
      <c r="G3" s="466"/>
      <c r="H3" s="466"/>
      <c r="I3" s="466"/>
      <c r="J3" s="466"/>
      <c r="K3" s="466"/>
      <c r="L3" s="466"/>
      <c r="M3" s="466"/>
    </row>
    <row r="4" spans="2:14" ht="22.5" customHeight="1" thickBot="1">
      <c r="B4" s="489" t="s">
        <v>3</v>
      </c>
      <c r="C4" s="471">
        <v>2004</v>
      </c>
      <c r="D4" s="471">
        <v>2005</v>
      </c>
      <c r="E4" s="471">
        <v>2006</v>
      </c>
      <c r="F4" s="471">
        <v>2007</v>
      </c>
      <c r="G4" s="471">
        <v>2008</v>
      </c>
      <c r="H4" s="471">
        <v>2009</v>
      </c>
      <c r="I4" s="471">
        <v>2010</v>
      </c>
      <c r="J4" s="471">
        <v>2011</v>
      </c>
      <c r="K4" s="471">
        <v>2012</v>
      </c>
      <c r="L4" s="471">
        <v>2013</v>
      </c>
      <c r="M4" s="471">
        <v>2014</v>
      </c>
      <c r="N4" s="471">
        <v>2015</v>
      </c>
    </row>
    <row r="5" spans="2:14" ht="22.5" customHeight="1">
      <c r="B5" s="490" t="s">
        <v>33</v>
      </c>
      <c r="C5" s="491">
        <v>1606</v>
      </c>
      <c r="D5" s="491">
        <v>1634</v>
      </c>
      <c r="E5" s="491">
        <v>1586</v>
      </c>
      <c r="F5" s="491">
        <v>1790</v>
      </c>
      <c r="G5" s="491">
        <v>1664</v>
      </c>
      <c r="H5" s="491">
        <v>1708</v>
      </c>
      <c r="I5" s="491">
        <v>1424</v>
      </c>
      <c r="J5" s="491">
        <v>1479</v>
      </c>
      <c r="K5" s="491">
        <v>1464</v>
      </c>
      <c r="L5" s="491">
        <v>1826</v>
      </c>
      <c r="M5" s="491">
        <v>1920</v>
      </c>
      <c r="N5" s="491">
        <v>2162</v>
      </c>
    </row>
    <row r="6" spans="2:14" ht="22.5" customHeight="1">
      <c r="B6" s="490" t="s">
        <v>34</v>
      </c>
      <c r="C6" s="491">
        <v>387</v>
      </c>
      <c r="D6" s="491">
        <v>352</v>
      </c>
      <c r="E6" s="491">
        <v>416</v>
      </c>
      <c r="F6" s="491">
        <v>450</v>
      </c>
      <c r="G6" s="491">
        <v>556</v>
      </c>
      <c r="H6" s="491">
        <v>532</v>
      </c>
      <c r="I6" s="491">
        <v>479</v>
      </c>
      <c r="J6" s="491">
        <v>556</v>
      </c>
      <c r="K6" s="491">
        <v>548</v>
      </c>
      <c r="L6" s="491">
        <v>516</v>
      </c>
      <c r="M6" s="491">
        <v>574</v>
      </c>
      <c r="N6" s="491">
        <v>637</v>
      </c>
    </row>
    <row r="7" spans="2:14" ht="22.5" customHeight="1">
      <c r="B7" s="490" t="s">
        <v>35</v>
      </c>
      <c r="C7" s="491">
        <v>100</v>
      </c>
      <c r="D7" s="491">
        <v>105</v>
      </c>
      <c r="E7" s="491">
        <v>98</v>
      </c>
      <c r="F7" s="491">
        <v>121</v>
      </c>
      <c r="G7" s="491">
        <v>124</v>
      </c>
      <c r="H7" s="491">
        <v>157</v>
      </c>
      <c r="I7" s="491">
        <v>113</v>
      </c>
      <c r="J7" s="491">
        <v>118</v>
      </c>
      <c r="K7" s="491">
        <v>122</v>
      </c>
      <c r="L7" s="491">
        <v>122</v>
      </c>
      <c r="M7" s="491">
        <v>146</v>
      </c>
      <c r="N7" s="491">
        <v>167</v>
      </c>
    </row>
    <row r="8" spans="2:14" ht="22.5" customHeight="1">
      <c r="B8" s="490" t="s">
        <v>36</v>
      </c>
      <c r="C8" s="491">
        <v>10</v>
      </c>
      <c r="D8" s="491">
        <v>31</v>
      </c>
      <c r="E8" s="491">
        <v>39</v>
      </c>
      <c r="F8" s="491">
        <v>36</v>
      </c>
      <c r="G8" s="491">
        <v>38</v>
      </c>
      <c r="H8" s="491">
        <v>35</v>
      </c>
      <c r="I8" s="491">
        <v>42</v>
      </c>
      <c r="J8" s="491">
        <v>44</v>
      </c>
      <c r="K8" s="491">
        <v>44</v>
      </c>
      <c r="L8" s="491">
        <v>65</v>
      </c>
      <c r="M8" s="491">
        <v>77</v>
      </c>
      <c r="N8" s="491">
        <v>104</v>
      </c>
    </row>
    <row r="9" spans="2:14" ht="22.5" customHeight="1">
      <c r="B9" s="492" t="s">
        <v>45</v>
      </c>
      <c r="C9" s="493">
        <v>2103</v>
      </c>
      <c r="D9" s="493">
        <v>2122</v>
      </c>
      <c r="E9" s="493">
        <v>2139</v>
      </c>
      <c r="F9" s="493">
        <v>2397</v>
      </c>
      <c r="G9" s="493">
        <v>2382</v>
      </c>
      <c r="H9" s="493">
        <v>2432</v>
      </c>
      <c r="I9" s="493">
        <v>2058</v>
      </c>
      <c r="J9" s="493">
        <v>2197</v>
      </c>
      <c r="K9" s="493">
        <v>2178</v>
      </c>
      <c r="L9" s="493">
        <v>2529</v>
      </c>
      <c r="M9" s="493">
        <v>2717</v>
      </c>
      <c r="N9" s="493">
        <v>3070</v>
      </c>
    </row>
    <row r="10" spans="2:14">
      <c r="B10" s="370"/>
      <c r="C10" s="370"/>
      <c r="D10" s="370"/>
      <c r="E10" s="370"/>
      <c r="F10" s="370"/>
      <c r="G10" s="370"/>
      <c r="H10" s="370"/>
      <c r="I10" s="370"/>
      <c r="J10" s="370"/>
      <c r="K10" s="370"/>
      <c r="L10" s="370"/>
      <c r="M10" s="370"/>
    </row>
    <row r="11" spans="2:14">
      <c r="B11" s="604" t="s">
        <v>419</v>
      </c>
    </row>
    <row r="13" spans="2:14">
      <c r="B13" s="604" t="s">
        <v>308</v>
      </c>
    </row>
    <row r="50" ht="30" customHeight="1"/>
    <row r="56" ht="30" customHeight="1"/>
  </sheetData>
  <hyperlinks>
    <hyperlink ref="B13" location="Index!A1" display="Back to Index"/>
    <hyperlink ref="B11" location="'Drug-related deaths notes'!A1" display="Notes and source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1:O18"/>
  <sheetViews>
    <sheetView workbookViewId="0"/>
  </sheetViews>
  <sheetFormatPr defaultRowHeight="15"/>
  <cols>
    <col min="1" max="1" width="4.28515625" style="371" customWidth="1"/>
    <col min="2" max="2" width="16.140625" style="371" customWidth="1"/>
    <col min="3" max="3" width="9.140625" style="371"/>
    <col min="4" max="15" width="12.140625" style="371" customWidth="1"/>
    <col min="16" max="16384" width="9.140625" style="371"/>
  </cols>
  <sheetData>
    <row r="1" spans="2:15">
      <c r="H1" s="599"/>
    </row>
    <row r="2" spans="2:15">
      <c r="B2" s="276" t="s">
        <v>322</v>
      </c>
    </row>
    <row r="3" spans="2:15">
      <c r="B3" s="370"/>
      <c r="C3" s="468"/>
      <c r="D3" s="468"/>
      <c r="E3" s="468"/>
      <c r="F3" s="468"/>
      <c r="G3" s="468"/>
      <c r="H3" s="468"/>
      <c r="I3" s="468"/>
      <c r="J3" s="468"/>
      <c r="K3" s="468"/>
      <c r="L3" s="468"/>
      <c r="M3" s="468"/>
      <c r="N3" s="370"/>
      <c r="O3" s="370"/>
    </row>
    <row r="4" spans="2:15" ht="22.5" customHeight="1" thickBot="1">
      <c r="B4" s="494" t="s">
        <v>3</v>
      </c>
      <c r="C4" s="495"/>
      <c r="D4" s="471">
        <v>2004</v>
      </c>
      <c r="E4" s="471">
        <v>2005</v>
      </c>
      <c r="F4" s="471">
        <v>2006</v>
      </c>
      <c r="G4" s="471">
        <v>2007</v>
      </c>
      <c r="H4" s="471">
        <v>2008</v>
      </c>
      <c r="I4" s="471">
        <v>2009</v>
      </c>
      <c r="J4" s="471">
        <v>2010</v>
      </c>
      <c r="K4" s="471">
        <v>2011</v>
      </c>
      <c r="L4" s="471">
        <v>2012</v>
      </c>
      <c r="M4" s="471">
        <v>2013</v>
      </c>
      <c r="N4" s="471">
        <v>2014</v>
      </c>
      <c r="O4" s="471">
        <v>2015</v>
      </c>
    </row>
    <row r="5" spans="2:15" ht="22.5" customHeight="1">
      <c r="B5" s="731" t="s">
        <v>33</v>
      </c>
      <c r="C5" s="496" t="s">
        <v>95</v>
      </c>
      <c r="D5" s="497">
        <v>1216</v>
      </c>
      <c r="E5" s="497">
        <v>1246</v>
      </c>
      <c r="F5" s="497">
        <v>1261</v>
      </c>
      <c r="G5" s="497">
        <v>1410</v>
      </c>
      <c r="H5" s="497">
        <v>1293</v>
      </c>
      <c r="I5" s="497">
        <v>1383</v>
      </c>
      <c r="J5" s="497">
        <v>1042</v>
      </c>
      <c r="K5" s="497">
        <v>1084</v>
      </c>
      <c r="L5" s="497">
        <v>1055</v>
      </c>
      <c r="M5" s="497">
        <v>1344</v>
      </c>
      <c r="N5" s="497">
        <v>1409</v>
      </c>
      <c r="O5" s="497">
        <v>1611</v>
      </c>
    </row>
    <row r="6" spans="2:15" ht="22.5" customHeight="1" thickBot="1">
      <c r="B6" s="732"/>
      <c r="C6" s="585" t="s">
        <v>96</v>
      </c>
      <c r="D6" s="453">
        <v>390</v>
      </c>
      <c r="E6" s="453">
        <v>388</v>
      </c>
      <c r="F6" s="453">
        <v>325</v>
      </c>
      <c r="G6" s="453">
        <v>380</v>
      </c>
      <c r="H6" s="453">
        <v>371</v>
      </c>
      <c r="I6" s="453">
        <v>325</v>
      </c>
      <c r="J6" s="453">
        <v>382</v>
      </c>
      <c r="K6" s="453">
        <v>395</v>
      </c>
      <c r="L6" s="453">
        <v>409</v>
      </c>
      <c r="M6" s="453">
        <v>482</v>
      </c>
      <c r="N6" s="453">
        <v>511</v>
      </c>
      <c r="O6" s="453">
        <v>551</v>
      </c>
    </row>
    <row r="7" spans="2:15" ht="22.5" customHeight="1">
      <c r="B7" s="731" t="s">
        <v>34</v>
      </c>
      <c r="C7" s="496" t="s">
        <v>95</v>
      </c>
      <c r="D7" s="497">
        <v>306</v>
      </c>
      <c r="E7" s="497">
        <v>268</v>
      </c>
      <c r="F7" s="497">
        <v>325</v>
      </c>
      <c r="G7" s="497">
        <v>388</v>
      </c>
      <c r="H7" s="497">
        <v>452</v>
      </c>
      <c r="I7" s="497">
        <v>402</v>
      </c>
      <c r="J7" s="497">
        <v>356</v>
      </c>
      <c r="K7" s="497">
        <v>404</v>
      </c>
      <c r="L7" s="497">
        <v>399</v>
      </c>
      <c r="M7" s="497">
        <v>389</v>
      </c>
      <c r="N7" s="497">
        <v>429</v>
      </c>
      <c r="O7" s="497">
        <v>447</v>
      </c>
    </row>
    <row r="8" spans="2:15" ht="22.5" customHeight="1" thickBot="1">
      <c r="B8" s="732"/>
      <c r="C8" s="585" t="s">
        <v>96</v>
      </c>
      <c r="D8" s="453">
        <v>81</v>
      </c>
      <c r="E8" s="453">
        <v>84</v>
      </c>
      <c r="F8" s="453">
        <v>91</v>
      </c>
      <c r="G8" s="453">
        <v>62</v>
      </c>
      <c r="H8" s="453">
        <v>104</v>
      </c>
      <c r="I8" s="453">
        <v>130</v>
      </c>
      <c r="J8" s="453">
        <v>123</v>
      </c>
      <c r="K8" s="453">
        <v>152</v>
      </c>
      <c r="L8" s="453">
        <v>149</v>
      </c>
      <c r="M8" s="453">
        <v>127</v>
      </c>
      <c r="N8" s="453">
        <v>145</v>
      </c>
      <c r="O8" s="453">
        <v>190</v>
      </c>
    </row>
    <row r="9" spans="2:15" ht="22.5" customHeight="1">
      <c r="B9" s="731" t="s">
        <v>35</v>
      </c>
      <c r="C9" s="496" t="s">
        <v>95</v>
      </c>
      <c r="D9" s="497">
        <v>76</v>
      </c>
      <c r="E9" s="497">
        <v>88</v>
      </c>
      <c r="F9" s="497">
        <v>72</v>
      </c>
      <c r="G9" s="497">
        <v>95</v>
      </c>
      <c r="H9" s="497">
        <v>98</v>
      </c>
      <c r="I9" s="497">
        <v>123</v>
      </c>
      <c r="J9" s="497">
        <v>84</v>
      </c>
      <c r="K9" s="497">
        <v>92</v>
      </c>
      <c r="L9" s="497">
        <v>92</v>
      </c>
      <c r="M9" s="497">
        <v>89</v>
      </c>
      <c r="N9" s="497">
        <v>103</v>
      </c>
      <c r="O9" s="497">
        <v>130</v>
      </c>
    </row>
    <row r="10" spans="2:15" ht="22.5" customHeight="1" thickBot="1">
      <c r="B10" s="732"/>
      <c r="C10" s="585" t="s">
        <v>96</v>
      </c>
      <c r="D10" s="453">
        <v>24</v>
      </c>
      <c r="E10" s="453">
        <v>17</v>
      </c>
      <c r="F10" s="453">
        <v>26</v>
      </c>
      <c r="G10" s="453">
        <v>26</v>
      </c>
      <c r="H10" s="453">
        <v>26</v>
      </c>
      <c r="I10" s="453">
        <v>34</v>
      </c>
      <c r="J10" s="453">
        <v>29</v>
      </c>
      <c r="K10" s="453">
        <v>26</v>
      </c>
      <c r="L10" s="453">
        <v>30</v>
      </c>
      <c r="M10" s="453">
        <v>33</v>
      </c>
      <c r="N10" s="453">
        <v>43</v>
      </c>
      <c r="O10" s="453">
        <v>37</v>
      </c>
    </row>
    <row r="11" spans="2:15" ht="22.5" customHeight="1">
      <c r="B11" s="731" t="s">
        <v>36</v>
      </c>
      <c r="C11" s="496" t="s">
        <v>95</v>
      </c>
      <c r="D11" s="497">
        <v>8</v>
      </c>
      <c r="E11" s="497">
        <v>22</v>
      </c>
      <c r="F11" s="497">
        <v>21</v>
      </c>
      <c r="G11" s="497">
        <v>24</v>
      </c>
      <c r="H11" s="497">
        <v>30</v>
      </c>
      <c r="I11" s="497">
        <v>23</v>
      </c>
      <c r="J11" s="497">
        <v>35</v>
      </c>
      <c r="K11" s="497">
        <v>30</v>
      </c>
      <c r="L11" s="497">
        <v>37</v>
      </c>
      <c r="M11" s="497">
        <v>47</v>
      </c>
      <c r="N11" s="497">
        <v>52</v>
      </c>
      <c r="O11" s="497">
        <v>74</v>
      </c>
    </row>
    <row r="12" spans="2:15" ht="22.5" customHeight="1" thickBot="1">
      <c r="B12" s="732"/>
      <c r="C12" s="585" t="s">
        <v>96</v>
      </c>
      <c r="D12" s="453">
        <v>2</v>
      </c>
      <c r="E12" s="453">
        <v>9</v>
      </c>
      <c r="F12" s="453">
        <v>18</v>
      </c>
      <c r="G12" s="453">
        <v>12</v>
      </c>
      <c r="H12" s="453">
        <v>8</v>
      </c>
      <c r="I12" s="453">
        <v>12</v>
      </c>
      <c r="J12" s="453">
        <v>7</v>
      </c>
      <c r="K12" s="453">
        <v>14</v>
      </c>
      <c r="L12" s="453">
        <v>7</v>
      </c>
      <c r="M12" s="453">
        <v>18</v>
      </c>
      <c r="N12" s="453">
        <v>25</v>
      </c>
      <c r="O12" s="453">
        <v>30</v>
      </c>
    </row>
    <row r="13" spans="2:15" ht="22.5" customHeight="1">
      <c r="B13" s="733" t="s">
        <v>45</v>
      </c>
      <c r="C13" s="496" t="s">
        <v>95</v>
      </c>
      <c r="D13" s="497">
        <v>1606</v>
      </c>
      <c r="E13" s="497">
        <v>1624</v>
      </c>
      <c r="F13" s="497">
        <v>1679</v>
      </c>
      <c r="G13" s="497">
        <v>1917</v>
      </c>
      <c r="H13" s="497">
        <v>1873</v>
      </c>
      <c r="I13" s="497">
        <v>1931</v>
      </c>
      <c r="J13" s="497">
        <v>1517</v>
      </c>
      <c r="K13" s="497">
        <v>1610</v>
      </c>
      <c r="L13" s="497">
        <v>1583</v>
      </c>
      <c r="M13" s="497">
        <v>1869</v>
      </c>
      <c r="N13" s="497">
        <v>1993</v>
      </c>
      <c r="O13" s="497">
        <v>2262</v>
      </c>
    </row>
    <row r="14" spans="2:15" ht="22.5" customHeight="1" thickBot="1">
      <c r="B14" s="734"/>
      <c r="C14" s="586" t="s">
        <v>96</v>
      </c>
      <c r="D14" s="587">
        <v>497</v>
      </c>
      <c r="E14" s="588">
        <v>498</v>
      </c>
      <c r="F14" s="588">
        <v>460</v>
      </c>
      <c r="G14" s="588">
        <v>480</v>
      </c>
      <c r="H14" s="588">
        <v>509</v>
      </c>
      <c r="I14" s="588">
        <v>501</v>
      </c>
      <c r="J14" s="588">
        <v>541</v>
      </c>
      <c r="K14" s="588">
        <v>587</v>
      </c>
      <c r="L14" s="588">
        <v>595</v>
      </c>
      <c r="M14" s="588">
        <v>660</v>
      </c>
      <c r="N14" s="588">
        <v>724</v>
      </c>
      <c r="O14" s="588">
        <v>808</v>
      </c>
    </row>
    <row r="15" spans="2:15">
      <c r="B15" s="370"/>
      <c r="C15" s="370"/>
      <c r="D15" s="370"/>
      <c r="E15" s="370"/>
      <c r="F15" s="370"/>
      <c r="G15" s="370"/>
      <c r="H15" s="370"/>
      <c r="I15" s="370"/>
      <c r="J15" s="370"/>
      <c r="K15" s="370"/>
      <c r="L15" s="370"/>
      <c r="M15" s="370"/>
      <c r="N15" s="370"/>
      <c r="O15" s="370"/>
    </row>
    <row r="16" spans="2:15">
      <c r="B16" s="604" t="s">
        <v>419</v>
      </c>
    </row>
    <row r="18" spans="2:2">
      <c r="B18" s="604" t="s">
        <v>308</v>
      </c>
    </row>
  </sheetData>
  <mergeCells count="5">
    <mergeCell ref="B5:B6"/>
    <mergeCell ref="B7:B8"/>
    <mergeCell ref="B9:B10"/>
    <mergeCell ref="B11:B12"/>
    <mergeCell ref="B13:B14"/>
  </mergeCells>
  <hyperlinks>
    <hyperlink ref="B18" location="Index!A1" display="Back to Index"/>
    <hyperlink ref="B16" location="'Drug-related deaths notes'!A1" display="Not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24"/>
  <sheetViews>
    <sheetView workbookViewId="0"/>
  </sheetViews>
  <sheetFormatPr defaultRowHeight="15"/>
  <cols>
    <col min="1" max="1" width="4.28515625" style="300" customWidth="1"/>
    <col min="2" max="2" width="32.140625" style="300" customWidth="1"/>
    <col min="3" max="13" width="9.140625" style="300"/>
    <col min="14" max="14" width="9.140625" style="300" customWidth="1"/>
    <col min="15" max="16384" width="9.140625" style="300"/>
  </cols>
  <sheetData>
    <row r="1" spans="2:17">
      <c r="H1" s="599"/>
    </row>
    <row r="2" spans="2:17">
      <c r="B2" s="315" t="s">
        <v>251</v>
      </c>
    </row>
    <row r="3" spans="2:17">
      <c r="B3" s="301"/>
    </row>
    <row r="4" spans="2:17">
      <c r="B4" s="320"/>
      <c r="C4" s="689" t="s">
        <v>169</v>
      </c>
      <c r="D4" s="689"/>
      <c r="E4" s="690"/>
      <c r="F4" s="689" t="s">
        <v>75</v>
      </c>
      <c r="G4" s="689"/>
      <c r="H4" s="690"/>
      <c r="I4" s="689" t="s">
        <v>76</v>
      </c>
      <c r="J4" s="689"/>
      <c r="K4" s="690"/>
      <c r="L4" s="689" t="s">
        <v>77</v>
      </c>
      <c r="M4" s="689"/>
      <c r="N4" s="690"/>
      <c r="O4" s="689" t="s">
        <v>170</v>
      </c>
      <c r="P4" s="689"/>
      <c r="Q4" s="689"/>
    </row>
    <row r="5" spans="2:17" ht="15.75" thickBot="1">
      <c r="B5" s="317" t="s">
        <v>3</v>
      </c>
      <c r="C5" s="298" t="s">
        <v>95</v>
      </c>
      <c r="D5" s="298" t="s">
        <v>96</v>
      </c>
      <c r="E5" s="317" t="s">
        <v>32</v>
      </c>
      <c r="F5" s="298" t="s">
        <v>95</v>
      </c>
      <c r="G5" s="298" t="s">
        <v>96</v>
      </c>
      <c r="H5" s="317" t="s">
        <v>32</v>
      </c>
      <c r="I5" s="298" t="s">
        <v>95</v>
      </c>
      <c r="J5" s="298" t="s">
        <v>96</v>
      </c>
      <c r="K5" s="317" t="s">
        <v>32</v>
      </c>
      <c r="L5" s="298" t="s">
        <v>95</v>
      </c>
      <c r="M5" s="298" t="s">
        <v>96</v>
      </c>
      <c r="N5" s="317" t="s">
        <v>32</v>
      </c>
      <c r="O5" s="298" t="s">
        <v>95</v>
      </c>
      <c r="P5" s="298" t="s">
        <v>96</v>
      </c>
      <c r="Q5" s="318" t="s">
        <v>32</v>
      </c>
    </row>
    <row r="6" spans="2:17">
      <c r="B6" s="316" t="s">
        <v>85</v>
      </c>
      <c r="C6" s="297">
        <v>24.2</v>
      </c>
      <c r="D6" s="297">
        <v>14.1</v>
      </c>
      <c r="E6" s="319">
        <v>19.2</v>
      </c>
      <c r="F6" s="297">
        <v>14</v>
      </c>
      <c r="G6" s="297">
        <v>6.4</v>
      </c>
      <c r="H6" s="319">
        <v>10.199999999999999</v>
      </c>
      <c r="I6" s="297">
        <v>9</v>
      </c>
      <c r="J6" s="297">
        <v>3.7</v>
      </c>
      <c r="K6" s="319">
        <v>6.3</v>
      </c>
      <c r="L6" s="297">
        <v>5</v>
      </c>
      <c r="M6" s="297">
        <v>1.8</v>
      </c>
      <c r="N6" s="319">
        <v>3.4</v>
      </c>
      <c r="O6" s="297">
        <v>2.8</v>
      </c>
      <c r="P6" s="297">
        <v>1.3</v>
      </c>
      <c r="Q6" s="314">
        <v>2</v>
      </c>
    </row>
    <row r="7" spans="2:17">
      <c r="B7" s="316" t="s">
        <v>10</v>
      </c>
      <c r="C7" s="297">
        <v>20.9</v>
      </c>
      <c r="D7" s="297">
        <v>11.8</v>
      </c>
      <c r="E7" s="319">
        <v>16.399999999999999</v>
      </c>
      <c r="F7" s="297">
        <v>10.4</v>
      </c>
      <c r="G7" s="297">
        <v>4.7</v>
      </c>
      <c r="H7" s="319">
        <v>7.5</v>
      </c>
      <c r="I7" s="297">
        <v>6.3</v>
      </c>
      <c r="J7" s="297">
        <v>2.5</v>
      </c>
      <c r="K7" s="319">
        <v>4.4000000000000004</v>
      </c>
      <c r="L7" s="297">
        <v>3.8</v>
      </c>
      <c r="M7" s="297">
        <v>1.2</v>
      </c>
      <c r="N7" s="319">
        <v>2.5</v>
      </c>
      <c r="O7" s="297">
        <v>1.9</v>
      </c>
      <c r="P7" s="297">
        <v>1</v>
      </c>
      <c r="Q7" s="314">
        <v>1.4</v>
      </c>
    </row>
    <row r="8" spans="2:17">
      <c r="B8" s="316" t="s">
        <v>6</v>
      </c>
      <c r="C8" s="297">
        <v>0.1</v>
      </c>
      <c r="D8" s="297">
        <v>0</v>
      </c>
      <c r="E8" s="319">
        <v>0.1</v>
      </c>
      <c r="F8" s="297">
        <v>0</v>
      </c>
      <c r="G8" s="297">
        <v>0</v>
      </c>
      <c r="H8" s="319">
        <v>0</v>
      </c>
      <c r="I8" s="297">
        <v>0.2</v>
      </c>
      <c r="J8" s="297">
        <v>0.1</v>
      </c>
      <c r="K8" s="319">
        <v>0.1</v>
      </c>
      <c r="L8" s="297">
        <v>0.2</v>
      </c>
      <c r="M8" s="297">
        <v>0.1</v>
      </c>
      <c r="N8" s="319">
        <v>0.1</v>
      </c>
      <c r="O8" s="297">
        <v>0.1</v>
      </c>
      <c r="P8" s="297">
        <v>0</v>
      </c>
      <c r="Q8" s="314">
        <v>0</v>
      </c>
    </row>
    <row r="9" spans="2:17">
      <c r="B9" s="299" t="s">
        <v>42</v>
      </c>
      <c r="C9" s="297">
        <v>0</v>
      </c>
      <c r="D9" s="297">
        <v>0</v>
      </c>
      <c r="E9" s="319">
        <v>0</v>
      </c>
      <c r="F9" s="297">
        <v>0</v>
      </c>
      <c r="G9" s="297">
        <v>0</v>
      </c>
      <c r="H9" s="319">
        <v>0</v>
      </c>
      <c r="I9" s="297">
        <v>0.1</v>
      </c>
      <c r="J9" s="297">
        <v>0.1</v>
      </c>
      <c r="K9" s="319">
        <v>0.1</v>
      </c>
      <c r="L9" s="297">
        <v>0.1</v>
      </c>
      <c r="M9" s="297">
        <v>0.1</v>
      </c>
      <c r="N9" s="319">
        <v>0.1</v>
      </c>
      <c r="O9" s="297">
        <v>0.1</v>
      </c>
      <c r="P9" s="297">
        <v>0</v>
      </c>
      <c r="Q9" s="314">
        <v>0</v>
      </c>
    </row>
    <row r="10" spans="2:17">
      <c r="B10" s="299" t="s">
        <v>8</v>
      </c>
      <c r="C10" s="297">
        <v>0.1</v>
      </c>
      <c r="D10" s="297">
        <v>0</v>
      </c>
      <c r="E10" s="319">
        <v>0.1</v>
      </c>
      <c r="F10" s="297">
        <v>0</v>
      </c>
      <c r="G10" s="297">
        <v>0</v>
      </c>
      <c r="H10" s="319">
        <v>0</v>
      </c>
      <c r="I10" s="297">
        <v>0.1</v>
      </c>
      <c r="J10" s="297">
        <v>0.1</v>
      </c>
      <c r="K10" s="319">
        <v>0.1</v>
      </c>
      <c r="L10" s="297">
        <v>0.1</v>
      </c>
      <c r="M10" s="297">
        <v>0</v>
      </c>
      <c r="N10" s="319">
        <v>0</v>
      </c>
      <c r="O10" s="297">
        <v>0</v>
      </c>
      <c r="P10" s="297">
        <v>0</v>
      </c>
      <c r="Q10" s="314">
        <v>0</v>
      </c>
    </row>
    <row r="11" spans="2:17">
      <c r="B11" s="316" t="s">
        <v>86</v>
      </c>
      <c r="C11" s="297">
        <v>6.5</v>
      </c>
      <c r="D11" s="297">
        <v>3</v>
      </c>
      <c r="E11" s="319">
        <v>4.8</v>
      </c>
      <c r="F11" s="297">
        <v>4.7</v>
      </c>
      <c r="G11" s="297">
        <v>1.9</v>
      </c>
      <c r="H11" s="319">
        <v>3.3</v>
      </c>
      <c r="I11" s="297">
        <v>3</v>
      </c>
      <c r="J11" s="297">
        <v>1.1000000000000001</v>
      </c>
      <c r="K11" s="319">
        <v>2</v>
      </c>
      <c r="L11" s="297">
        <v>1.1000000000000001</v>
      </c>
      <c r="M11" s="297">
        <v>0.3</v>
      </c>
      <c r="N11" s="319">
        <v>0.7</v>
      </c>
      <c r="O11" s="297">
        <v>0.5</v>
      </c>
      <c r="P11" s="297">
        <v>0.1</v>
      </c>
      <c r="Q11" s="314">
        <v>0.3</v>
      </c>
    </row>
    <row r="12" spans="2:17">
      <c r="B12" s="316" t="s">
        <v>87</v>
      </c>
      <c r="C12" s="297">
        <v>1.1000000000000001</v>
      </c>
      <c r="D12" s="297">
        <v>1.1000000000000001</v>
      </c>
      <c r="E12" s="319">
        <v>1.1000000000000001</v>
      </c>
      <c r="F12" s="297">
        <v>0.5</v>
      </c>
      <c r="G12" s="297">
        <v>0.3</v>
      </c>
      <c r="H12" s="319">
        <v>0.4</v>
      </c>
      <c r="I12" s="297">
        <v>0.7</v>
      </c>
      <c r="J12" s="297">
        <v>0.2</v>
      </c>
      <c r="K12" s="319">
        <v>0.4</v>
      </c>
      <c r="L12" s="297">
        <v>0.3</v>
      </c>
      <c r="M12" s="297">
        <v>0.1</v>
      </c>
      <c r="N12" s="319">
        <v>0.2</v>
      </c>
      <c r="O12" s="297">
        <v>0.2</v>
      </c>
      <c r="P12" s="297">
        <v>0</v>
      </c>
      <c r="Q12" s="314">
        <v>0.1</v>
      </c>
    </row>
    <row r="13" spans="2:17">
      <c r="B13" s="316" t="s">
        <v>88</v>
      </c>
      <c r="C13" s="297">
        <v>5.2</v>
      </c>
      <c r="D13" s="297">
        <v>3.3</v>
      </c>
      <c r="E13" s="319">
        <v>4.3</v>
      </c>
      <c r="F13" s="297">
        <v>1.8</v>
      </c>
      <c r="G13" s="297">
        <v>0.8</v>
      </c>
      <c r="H13" s="319">
        <v>1.3</v>
      </c>
      <c r="I13" s="297">
        <v>0.9</v>
      </c>
      <c r="J13" s="297">
        <v>0.5</v>
      </c>
      <c r="K13" s="319">
        <v>0.7</v>
      </c>
      <c r="L13" s="297">
        <v>0.3</v>
      </c>
      <c r="M13" s="297">
        <v>0.1</v>
      </c>
      <c r="N13" s="319">
        <v>0.2</v>
      </c>
      <c r="O13" s="297">
        <v>0.1</v>
      </c>
      <c r="P13" s="297">
        <v>0</v>
      </c>
      <c r="Q13" s="314">
        <v>0.1</v>
      </c>
    </row>
    <row r="14" spans="2:17">
      <c r="B14" s="316" t="s">
        <v>24</v>
      </c>
      <c r="C14" s="297">
        <v>2.2999999999999998</v>
      </c>
      <c r="D14" s="297">
        <v>0.8</v>
      </c>
      <c r="E14" s="319">
        <v>1.6</v>
      </c>
      <c r="F14" s="297">
        <v>0.5</v>
      </c>
      <c r="G14" s="297">
        <v>0</v>
      </c>
      <c r="H14" s="319">
        <v>0.2</v>
      </c>
      <c r="I14" s="297">
        <v>0.5</v>
      </c>
      <c r="J14" s="297">
        <v>0.1</v>
      </c>
      <c r="K14" s="319">
        <v>0.3</v>
      </c>
      <c r="L14" s="297">
        <v>0</v>
      </c>
      <c r="M14" s="297">
        <v>0</v>
      </c>
      <c r="N14" s="319">
        <v>0</v>
      </c>
      <c r="O14" s="297">
        <v>0.1</v>
      </c>
      <c r="P14" s="297">
        <v>0</v>
      </c>
      <c r="Q14" s="314">
        <v>0</v>
      </c>
    </row>
    <row r="15" spans="2:17">
      <c r="B15" s="299" t="s">
        <v>89</v>
      </c>
      <c r="C15" s="297">
        <v>1.6</v>
      </c>
      <c r="D15" s="297">
        <v>0.3</v>
      </c>
      <c r="E15" s="319">
        <v>1</v>
      </c>
      <c r="F15" s="297">
        <v>0.3</v>
      </c>
      <c r="G15" s="297">
        <v>0</v>
      </c>
      <c r="H15" s="319">
        <v>0.1</v>
      </c>
      <c r="I15" s="297">
        <v>0.3</v>
      </c>
      <c r="J15" s="297">
        <v>0</v>
      </c>
      <c r="K15" s="319">
        <v>0.1</v>
      </c>
      <c r="L15" s="297">
        <v>0</v>
      </c>
      <c r="M15" s="297">
        <v>0</v>
      </c>
      <c r="N15" s="319">
        <v>0</v>
      </c>
      <c r="O15" s="297">
        <v>0.1</v>
      </c>
      <c r="P15" s="297">
        <v>0</v>
      </c>
      <c r="Q15" s="314">
        <v>0</v>
      </c>
    </row>
    <row r="16" spans="2:17">
      <c r="B16" s="299" t="s">
        <v>90</v>
      </c>
      <c r="C16" s="297">
        <v>1.1000000000000001</v>
      </c>
      <c r="D16" s="297">
        <v>0.5</v>
      </c>
      <c r="E16" s="319">
        <v>0.8</v>
      </c>
      <c r="F16" s="297">
        <v>0.4</v>
      </c>
      <c r="G16" s="297">
        <v>0</v>
      </c>
      <c r="H16" s="319">
        <v>0.2</v>
      </c>
      <c r="I16" s="297">
        <v>0.3</v>
      </c>
      <c r="J16" s="297">
        <v>0.1</v>
      </c>
      <c r="K16" s="319">
        <v>0.2</v>
      </c>
      <c r="L16" s="297">
        <v>0</v>
      </c>
      <c r="M16" s="297">
        <v>0</v>
      </c>
      <c r="N16" s="319">
        <v>0</v>
      </c>
      <c r="O16" s="297">
        <v>0.1</v>
      </c>
      <c r="P16" s="297">
        <v>0</v>
      </c>
      <c r="Q16" s="314">
        <v>0</v>
      </c>
    </row>
    <row r="17" spans="2:17">
      <c r="B17" s="316" t="s">
        <v>91</v>
      </c>
      <c r="C17" s="297">
        <v>0.8</v>
      </c>
      <c r="D17" s="297">
        <v>0.4</v>
      </c>
      <c r="E17" s="319">
        <v>0.6</v>
      </c>
      <c r="F17" s="297">
        <v>0.6</v>
      </c>
      <c r="G17" s="297">
        <v>0.2</v>
      </c>
      <c r="H17" s="319">
        <v>0.4</v>
      </c>
      <c r="I17" s="297">
        <v>0.5</v>
      </c>
      <c r="J17" s="297">
        <v>0.7</v>
      </c>
      <c r="K17" s="319">
        <v>0.6</v>
      </c>
      <c r="L17" s="297">
        <v>0.3</v>
      </c>
      <c r="M17" s="297">
        <v>0.2</v>
      </c>
      <c r="N17" s="319">
        <v>0.3</v>
      </c>
      <c r="O17" s="297">
        <v>0</v>
      </c>
      <c r="P17" s="297">
        <v>0.1</v>
      </c>
      <c r="Q17" s="314">
        <v>0.1</v>
      </c>
    </row>
    <row r="18" spans="2:17">
      <c r="B18" s="316" t="s">
        <v>92</v>
      </c>
      <c r="C18" s="297">
        <v>0.7</v>
      </c>
      <c r="D18" s="297">
        <v>0.1</v>
      </c>
      <c r="E18" s="319">
        <v>0.4</v>
      </c>
      <c r="F18" s="297">
        <v>0.5</v>
      </c>
      <c r="G18" s="297">
        <v>0</v>
      </c>
      <c r="H18" s="319">
        <v>0.3</v>
      </c>
      <c r="I18" s="297">
        <v>0.3</v>
      </c>
      <c r="J18" s="297">
        <v>0</v>
      </c>
      <c r="K18" s="319">
        <v>0.1</v>
      </c>
      <c r="L18" s="297">
        <v>0.1</v>
      </c>
      <c r="M18" s="297">
        <v>0</v>
      </c>
      <c r="N18" s="319">
        <v>0.1</v>
      </c>
      <c r="O18" s="297">
        <v>0</v>
      </c>
      <c r="P18" s="297">
        <v>0</v>
      </c>
      <c r="Q18" s="314">
        <v>0</v>
      </c>
    </row>
    <row r="19" spans="2:17">
      <c r="B19" s="316" t="s">
        <v>25</v>
      </c>
      <c r="C19" s="297">
        <v>1.6</v>
      </c>
      <c r="D19" s="297">
        <v>0.8</v>
      </c>
      <c r="E19" s="319">
        <v>1.2</v>
      </c>
      <c r="F19" s="297">
        <v>0.5</v>
      </c>
      <c r="G19" s="297">
        <v>0.2</v>
      </c>
      <c r="H19" s="319">
        <v>0.4</v>
      </c>
      <c r="I19" s="297">
        <v>0.1</v>
      </c>
      <c r="J19" s="297">
        <v>0</v>
      </c>
      <c r="K19" s="319">
        <v>0.1</v>
      </c>
      <c r="L19" s="297">
        <v>0</v>
      </c>
      <c r="M19" s="297">
        <v>0</v>
      </c>
      <c r="N19" s="319">
        <v>0</v>
      </c>
      <c r="O19" s="297">
        <v>0</v>
      </c>
      <c r="P19" s="297">
        <v>0</v>
      </c>
      <c r="Q19" s="314">
        <v>0</v>
      </c>
    </row>
    <row r="20" spans="2:17">
      <c r="B20" s="316" t="s">
        <v>93</v>
      </c>
      <c r="C20" s="297">
        <v>0.5</v>
      </c>
      <c r="D20" s="297">
        <v>0.2</v>
      </c>
      <c r="E20" s="319">
        <v>0.3</v>
      </c>
      <c r="F20" s="297">
        <v>0.3</v>
      </c>
      <c r="G20" s="297">
        <v>0.2</v>
      </c>
      <c r="H20" s="319">
        <v>0.2</v>
      </c>
      <c r="I20" s="297">
        <v>0.1</v>
      </c>
      <c r="J20" s="297">
        <v>0</v>
      </c>
      <c r="K20" s="319">
        <v>0.1</v>
      </c>
      <c r="L20" s="297">
        <v>0.1</v>
      </c>
      <c r="M20" s="297">
        <v>0</v>
      </c>
      <c r="N20" s="319">
        <v>0.1</v>
      </c>
      <c r="O20" s="297">
        <v>0</v>
      </c>
      <c r="P20" s="297">
        <v>0</v>
      </c>
      <c r="Q20" s="314">
        <v>0</v>
      </c>
    </row>
    <row r="21" spans="2:17">
      <c r="B21" s="302"/>
      <c r="C21" s="303"/>
      <c r="D21" s="303"/>
      <c r="E21" s="303"/>
      <c r="F21" s="303"/>
      <c r="G21" s="303"/>
      <c r="H21" s="303"/>
      <c r="I21" s="303"/>
      <c r="J21" s="303"/>
      <c r="K21" s="303"/>
      <c r="L21" s="303"/>
      <c r="M21" s="303"/>
      <c r="N21" s="303"/>
      <c r="O21" s="303"/>
      <c r="P21" s="303"/>
      <c r="Q21" s="303"/>
    </row>
    <row r="22" spans="2:17">
      <c r="B22" s="321" t="s">
        <v>94</v>
      </c>
    </row>
    <row r="24" spans="2:17">
      <c r="B24" s="604" t="s">
        <v>308</v>
      </c>
    </row>
  </sheetData>
  <mergeCells count="5">
    <mergeCell ref="C4:E4"/>
    <mergeCell ref="F4:H4"/>
    <mergeCell ref="I4:K4"/>
    <mergeCell ref="L4:N4"/>
    <mergeCell ref="O4:Q4"/>
  </mergeCells>
  <hyperlinks>
    <hyperlink ref="B24" location="Index!A1" display="Back to Index"/>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1:N13"/>
  <sheetViews>
    <sheetView workbookViewId="0"/>
  </sheetViews>
  <sheetFormatPr defaultRowHeight="15"/>
  <cols>
    <col min="1" max="1" width="4.28515625" style="371" customWidth="1"/>
    <col min="2" max="2" width="20" style="371" customWidth="1"/>
    <col min="3" max="14" width="12.140625" style="371" customWidth="1"/>
    <col min="15" max="16384" width="9.140625" style="371"/>
  </cols>
  <sheetData>
    <row r="1" spans="2:14">
      <c r="H1" s="599"/>
    </row>
    <row r="2" spans="2:14">
      <c r="B2" s="276" t="s">
        <v>413</v>
      </c>
      <c r="C2" s="466"/>
      <c r="D2" s="466"/>
      <c r="E2" s="466"/>
      <c r="F2" s="466"/>
      <c r="G2" s="466"/>
      <c r="H2" s="466"/>
      <c r="I2" s="466"/>
      <c r="J2" s="466"/>
      <c r="K2" s="466"/>
      <c r="L2" s="466"/>
      <c r="M2" s="466"/>
    </row>
    <row r="3" spans="2:14">
      <c r="B3" s="498"/>
      <c r="C3" s="468"/>
      <c r="D3" s="468"/>
      <c r="E3" s="468"/>
      <c r="F3" s="468"/>
      <c r="G3" s="468"/>
      <c r="H3" s="468"/>
      <c r="I3" s="468"/>
      <c r="J3" s="468"/>
      <c r="K3" s="468"/>
      <c r="L3" s="468"/>
      <c r="M3" s="468"/>
      <c r="N3" s="370"/>
    </row>
    <row r="4" spans="2:14" ht="22.5" customHeight="1" thickBot="1">
      <c r="B4" s="470" t="s">
        <v>3</v>
      </c>
      <c r="C4" s="471">
        <v>2004</v>
      </c>
      <c r="D4" s="471">
        <v>2005</v>
      </c>
      <c r="E4" s="471">
        <v>2006</v>
      </c>
      <c r="F4" s="471">
        <v>2007</v>
      </c>
      <c r="G4" s="471">
        <v>2008</v>
      </c>
      <c r="H4" s="471">
        <v>2009</v>
      </c>
      <c r="I4" s="471">
        <v>2010</v>
      </c>
      <c r="J4" s="471">
        <v>2011</v>
      </c>
      <c r="K4" s="471">
        <v>2012</v>
      </c>
      <c r="L4" s="471">
        <v>2013</v>
      </c>
      <c r="M4" s="471">
        <v>2014</v>
      </c>
      <c r="N4" s="471">
        <v>2015</v>
      </c>
    </row>
    <row r="5" spans="2:14" ht="22.5" customHeight="1">
      <c r="B5" s="490" t="s">
        <v>33</v>
      </c>
      <c r="C5" s="499">
        <v>38.501245330012424</v>
      </c>
      <c r="D5" s="499">
        <v>38.436964504283935</v>
      </c>
      <c r="E5" s="499">
        <v>37.476670870113516</v>
      </c>
      <c r="F5" s="499">
        <v>38.317877094972225</v>
      </c>
      <c r="G5" s="499">
        <v>39.049879807692314</v>
      </c>
      <c r="H5" s="499">
        <v>39.516393442622956</v>
      </c>
      <c r="I5" s="499">
        <v>40.804073033707851</v>
      </c>
      <c r="J5" s="499">
        <v>41.825557809330597</v>
      </c>
      <c r="K5" s="499">
        <v>41.773907103825046</v>
      </c>
      <c r="L5" s="499">
        <v>42.047097480832441</v>
      </c>
      <c r="M5" s="499">
        <v>42.411979166666633</v>
      </c>
      <c r="N5" s="499">
        <v>42.699814986123997</v>
      </c>
    </row>
    <row r="6" spans="2:14" ht="22.5" customHeight="1">
      <c r="B6" s="490" t="s">
        <v>34</v>
      </c>
      <c r="C6" s="499">
        <v>34</v>
      </c>
      <c r="D6" s="499">
        <v>37</v>
      </c>
      <c r="E6" s="499">
        <v>35</v>
      </c>
      <c r="F6" s="499">
        <v>35</v>
      </c>
      <c r="G6" s="499">
        <v>35</v>
      </c>
      <c r="H6" s="499">
        <v>36</v>
      </c>
      <c r="I6" s="499">
        <v>37</v>
      </c>
      <c r="J6" s="499">
        <v>38</v>
      </c>
      <c r="K6" s="499">
        <v>40</v>
      </c>
      <c r="L6" s="500">
        <v>40</v>
      </c>
      <c r="M6" s="499">
        <v>40</v>
      </c>
      <c r="N6" s="499">
        <v>41</v>
      </c>
    </row>
    <row r="7" spans="2:14" ht="22.5" customHeight="1">
      <c r="B7" s="490" t="s">
        <v>35</v>
      </c>
      <c r="C7" s="499">
        <v>37.340000000000011</v>
      </c>
      <c r="D7" s="499">
        <v>34.771428571428586</v>
      </c>
      <c r="E7" s="499">
        <v>36.387755102040813</v>
      </c>
      <c r="F7" s="499">
        <v>37.24793388429751</v>
      </c>
      <c r="G7" s="499">
        <v>34.911290322580641</v>
      </c>
      <c r="H7" s="499">
        <v>37.095541401273891</v>
      </c>
      <c r="I7" s="499">
        <v>41.088495575221238</v>
      </c>
      <c r="J7" s="499">
        <v>38.211864406779668</v>
      </c>
      <c r="K7" s="499">
        <v>39.754098360655753</v>
      </c>
      <c r="L7" s="499">
        <v>40.467213114754117</v>
      </c>
      <c r="M7" s="499">
        <v>39.842465753424641</v>
      </c>
      <c r="N7" s="499">
        <v>41.413173652694603</v>
      </c>
    </row>
    <row r="8" spans="2:14" ht="22.5" customHeight="1">
      <c r="B8" s="501" t="s">
        <v>36</v>
      </c>
      <c r="C8" s="502">
        <v>40</v>
      </c>
      <c r="D8" s="502">
        <v>34.86</v>
      </c>
      <c r="E8" s="502">
        <v>40.31</v>
      </c>
      <c r="F8" s="502">
        <v>36.770000000000003</v>
      </c>
      <c r="G8" s="502">
        <v>38.78</v>
      </c>
      <c r="H8" s="502">
        <v>39.17</v>
      </c>
      <c r="I8" s="502">
        <v>34.04</v>
      </c>
      <c r="J8" s="502">
        <v>38.200000000000003</v>
      </c>
      <c r="K8" s="502">
        <v>36.86</v>
      </c>
      <c r="L8" s="502">
        <v>41.05</v>
      </c>
      <c r="M8" s="502">
        <v>36.85</v>
      </c>
      <c r="N8" s="502">
        <v>37.71</v>
      </c>
    </row>
    <row r="9" spans="2:14" ht="22.5" customHeight="1">
      <c r="B9" s="490" t="s">
        <v>45</v>
      </c>
      <c r="C9" s="462">
        <v>37.624821683309534</v>
      </c>
      <c r="D9" s="462">
        <v>37.964967012252572</v>
      </c>
      <c r="E9" s="462">
        <v>36.996769518466586</v>
      </c>
      <c r="F9" s="462">
        <v>37.617738840217051</v>
      </c>
      <c r="G9" s="462">
        <v>37.884819479429048</v>
      </c>
      <c r="H9" s="462">
        <v>38.585916940789481</v>
      </c>
      <c r="I9" s="462">
        <v>39.796248785228357</v>
      </c>
      <c r="J9" s="462">
        <v>40.590714610832933</v>
      </c>
      <c r="K9" s="462">
        <v>41.115169880624364</v>
      </c>
      <c r="L9" s="462">
        <v>41.527580071174391</v>
      </c>
      <c r="M9" s="462">
        <v>41.606716967243258</v>
      </c>
      <c r="N9" s="462">
        <v>42.108091205211757</v>
      </c>
    </row>
    <row r="10" spans="2:14">
      <c r="B10" s="478"/>
      <c r="C10" s="478"/>
      <c r="D10" s="478"/>
      <c r="E10" s="478"/>
      <c r="F10" s="478"/>
      <c r="G10" s="478"/>
      <c r="H10" s="478"/>
      <c r="I10" s="478"/>
      <c r="J10" s="478"/>
      <c r="K10" s="478"/>
      <c r="L10" s="478"/>
      <c r="M10" s="478"/>
      <c r="N10" s="370"/>
    </row>
    <row r="11" spans="2:14">
      <c r="B11" s="604" t="s">
        <v>419</v>
      </c>
    </row>
    <row r="13" spans="2:14">
      <c r="B13" s="604" t="s">
        <v>308</v>
      </c>
    </row>
  </sheetData>
  <hyperlinks>
    <hyperlink ref="B13" location="Index!A1" display="Back to Index"/>
    <hyperlink ref="B11" location="'Drug-related deaths notes'!A1" display="Note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N15"/>
  <sheetViews>
    <sheetView workbookViewId="0"/>
  </sheetViews>
  <sheetFormatPr defaultRowHeight="15"/>
  <cols>
    <col min="1" max="1" width="4.28515625" style="371" customWidth="1"/>
    <col min="2" max="2" width="18.28515625" style="371" customWidth="1"/>
    <col min="3" max="14" width="12.140625" style="371" customWidth="1"/>
    <col min="15" max="16384" width="9.140625" style="371"/>
  </cols>
  <sheetData>
    <row r="1" spans="2:14">
      <c r="H1" s="599"/>
    </row>
    <row r="2" spans="2:14">
      <c r="B2" s="465" t="s">
        <v>287</v>
      </c>
    </row>
    <row r="3" spans="2:14">
      <c r="B3" s="488"/>
      <c r="C3" s="466"/>
      <c r="D3" s="466"/>
      <c r="E3" s="466"/>
      <c r="F3" s="466"/>
      <c r="G3" s="466"/>
      <c r="H3" s="466"/>
      <c r="I3" s="466"/>
      <c r="J3" s="466"/>
      <c r="K3" s="466"/>
      <c r="L3" s="466"/>
      <c r="M3" s="466"/>
    </row>
    <row r="4" spans="2:14" ht="22.5" customHeight="1" thickBot="1">
      <c r="B4" s="470" t="s">
        <v>3</v>
      </c>
      <c r="C4" s="471">
        <v>2004</v>
      </c>
      <c r="D4" s="471">
        <v>2005</v>
      </c>
      <c r="E4" s="471">
        <v>2006</v>
      </c>
      <c r="F4" s="471">
        <v>2007</v>
      </c>
      <c r="G4" s="471">
        <v>2008</v>
      </c>
      <c r="H4" s="471">
        <v>2009</v>
      </c>
      <c r="I4" s="471">
        <v>2010</v>
      </c>
      <c r="J4" s="471">
        <v>2011</v>
      </c>
      <c r="K4" s="471">
        <v>2012</v>
      </c>
      <c r="L4" s="471">
        <v>2013</v>
      </c>
      <c r="M4" s="471">
        <v>2014</v>
      </c>
      <c r="N4" s="471">
        <v>2015</v>
      </c>
    </row>
    <row r="5" spans="2:14" ht="22.5" customHeight="1">
      <c r="B5" s="490" t="s">
        <v>280</v>
      </c>
      <c r="C5" s="453">
        <v>2</v>
      </c>
      <c r="D5" s="453">
        <v>3</v>
      </c>
      <c r="E5" s="453">
        <v>4</v>
      </c>
      <c r="F5" s="453">
        <v>1</v>
      </c>
      <c r="G5" s="453">
        <v>2</v>
      </c>
      <c r="H5" s="453">
        <v>3</v>
      </c>
      <c r="I5" s="453">
        <v>2</v>
      </c>
      <c r="J5" s="453">
        <v>1</v>
      </c>
      <c r="K5" s="453">
        <v>0</v>
      </c>
      <c r="L5" s="453">
        <v>0</v>
      </c>
      <c r="M5" s="445">
        <v>1</v>
      </c>
      <c r="N5" s="453">
        <v>1</v>
      </c>
    </row>
    <row r="6" spans="2:14" ht="22.5" customHeight="1">
      <c r="B6" s="490" t="s">
        <v>128</v>
      </c>
      <c r="C6" s="453">
        <v>293</v>
      </c>
      <c r="D6" s="453">
        <v>272</v>
      </c>
      <c r="E6" s="453">
        <v>281</v>
      </c>
      <c r="F6" s="453">
        <v>317</v>
      </c>
      <c r="G6" s="453">
        <v>272</v>
      </c>
      <c r="H6" s="453">
        <v>216</v>
      </c>
      <c r="I6" s="453">
        <v>181</v>
      </c>
      <c r="J6" s="453">
        <v>149</v>
      </c>
      <c r="K6" s="453">
        <v>155</v>
      </c>
      <c r="L6" s="453">
        <v>151</v>
      </c>
      <c r="M6" s="453">
        <v>187</v>
      </c>
      <c r="N6" s="453">
        <v>154</v>
      </c>
    </row>
    <row r="7" spans="2:14" ht="22.5" customHeight="1">
      <c r="B7" s="490" t="s">
        <v>75</v>
      </c>
      <c r="C7" s="453">
        <v>704</v>
      </c>
      <c r="D7" s="453">
        <v>682</v>
      </c>
      <c r="E7" s="453">
        <v>743</v>
      </c>
      <c r="F7" s="453">
        <v>739</v>
      </c>
      <c r="G7" s="453">
        <v>781</v>
      </c>
      <c r="H7" s="453">
        <v>724</v>
      </c>
      <c r="I7" s="453">
        <v>574</v>
      </c>
      <c r="J7" s="453">
        <v>570</v>
      </c>
      <c r="K7" s="453">
        <v>545</v>
      </c>
      <c r="L7" s="453">
        <v>612</v>
      </c>
      <c r="M7" s="453">
        <v>610</v>
      </c>
      <c r="N7" s="453">
        <v>654</v>
      </c>
    </row>
    <row r="8" spans="2:14" ht="22.5" customHeight="1">
      <c r="B8" s="490" t="s">
        <v>76</v>
      </c>
      <c r="C8" s="453">
        <v>640</v>
      </c>
      <c r="D8" s="453">
        <v>663</v>
      </c>
      <c r="E8" s="453">
        <v>647</v>
      </c>
      <c r="F8" s="453">
        <v>790</v>
      </c>
      <c r="G8" s="453">
        <v>796</v>
      </c>
      <c r="H8" s="453">
        <v>881</v>
      </c>
      <c r="I8" s="453">
        <v>688</v>
      </c>
      <c r="J8" s="453">
        <v>770</v>
      </c>
      <c r="K8" s="453">
        <v>738</v>
      </c>
      <c r="L8" s="453">
        <v>853</v>
      </c>
      <c r="M8" s="453">
        <v>935</v>
      </c>
      <c r="N8" s="453">
        <v>1079</v>
      </c>
    </row>
    <row r="9" spans="2:14" ht="22.5" customHeight="1">
      <c r="B9" s="490" t="s">
        <v>77</v>
      </c>
      <c r="C9" s="453">
        <v>247</v>
      </c>
      <c r="D9" s="453">
        <v>283</v>
      </c>
      <c r="E9" s="453">
        <v>289</v>
      </c>
      <c r="F9" s="453">
        <v>363</v>
      </c>
      <c r="G9" s="453">
        <v>303</v>
      </c>
      <c r="H9" s="453">
        <v>379</v>
      </c>
      <c r="I9" s="453">
        <v>373</v>
      </c>
      <c r="J9" s="453">
        <v>450</v>
      </c>
      <c r="K9" s="453">
        <v>451</v>
      </c>
      <c r="L9" s="453">
        <v>568</v>
      </c>
      <c r="M9" s="453">
        <v>631</v>
      </c>
      <c r="N9" s="453">
        <v>762</v>
      </c>
    </row>
    <row r="10" spans="2:14" ht="22.5" customHeight="1">
      <c r="B10" s="490" t="s">
        <v>78</v>
      </c>
      <c r="C10" s="453">
        <v>104</v>
      </c>
      <c r="D10" s="453">
        <v>106</v>
      </c>
      <c r="E10" s="453">
        <v>94</v>
      </c>
      <c r="F10" s="453">
        <v>104</v>
      </c>
      <c r="G10" s="453">
        <v>135</v>
      </c>
      <c r="H10" s="453">
        <v>146</v>
      </c>
      <c r="I10" s="453">
        <v>149</v>
      </c>
      <c r="J10" s="453">
        <v>166</v>
      </c>
      <c r="K10" s="453">
        <v>181</v>
      </c>
      <c r="L10" s="453">
        <v>225</v>
      </c>
      <c r="M10" s="453">
        <v>223</v>
      </c>
      <c r="N10" s="453">
        <v>293</v>
      </c>
    </row>
    <row r="11" spans="2:14" ht="22.5" customHeight="1">
      <c r="B11" s="490" t="s">
        <v>129</v>
      </c>
      <c r="C11" s="453">
        <v>113</v>
      </c>
      <c r="D11" s="453">
        <v>113</v>
      </c>
      <c r="E11" s="453">
        <v>81</v>
      </c>
      <c r="F11" s="453">
        <v>83</v>
      </c>
      <c r="G11" s="453">
        <v>93</v>
      </c>
      <c r="H11" s="453">
        <v>83</v>
      </c>
      <c r="I11" s="453">
        <v>91</v>
      </c>
      <c r="J11" s="453">
        <v>91</v>
      </c>
      <c r="K11" s="453">
        <v>108</v>
      </c>
      <c r="L11" s="453">
        <v>120</v>
      </c>
      <c r="M11" s="453">
        <v>130</v>
      </c>
      <c r="N11" s="453">
        <v>127</v>
      </c>
    </row>
    <row r="12" spans="2:14">
      <c r="B12" s="503"/>
      <c r="C12" s="503"/>
      <c r="D12" s="503"/>
      <c r="E12" s="503"/>
      <c r="F12" s="503"/>
      <c r="G12" s="503"/>
      <c r="H12" s="503"/>
      <c r="I12" s="503"/>
      <c r="J12" s="503"/>
      <c r="K12" s="503"/>
      <c r="L12" s="503"/>
      <c r="M12" s="503"/>
    </row>
    <row r="13" spans="2:14">
      <c r="B13" s="604" t="s">
        <v>419</v>
      </c>
    </row>
    <row r="15" spans="2:14">
      <c r="B15" s="604" t="s">
        <v>308</v>
      </c>
    </row>
  </sheetData>
  <hyperlinks>
    <hyperlink ref="B15" location="Index!A1" display="Back to Index"/>
    <hyperlink ref="B13" location="'Drug-related deaths notes'!A1" display="Note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16"/>
  <sheetViews>
    <sheetView workbookViewId="0"/>
  </sheetViews>
  <sheetFormatPr defaultRowHeight="15"/>
  <cols>
    <col min="1" max="1" width="4.28515625" style="371" customWidth="1"/>
    <col min="2" max="2" width="37.42578125" style="371" customWidth="1"/>
    <col min="3" max="14" width="12.140625" style="371" customWidth="1"/>
    <col min="15" max="16384" width="9.140625" style="371"/>
  </cols>
  <sheetData>
    <row r="1" spans="1:14">
      <c r="H1" s="599"/>
    </row>
    <row r="2" spans="1:14">
      <c r="B2" s="465" t="s">
        <v>290</v>
      </c>
      <c r="C2" s="466"/>
      <c r="D2" s="466"/>
      <c r="E2" s="466"/>
      <c r="F2" s="466"/>
      <c r="G2" s="466"/>
      <c r="H2" s="466"/>
      <c r="I2" s="466"/>
      <c r="J2" s="466"/>
      <c r="K2" s="466"/>
      <c r="L2" s="466"/>
      <c r="M2" s="466"/>
    </row>
    <row r="3" spans="1:14">
      <c r="A3" s="370"/>
      <c r="B3" s="477"/>
      <c r="C3" s="370"/>
      <c r="D3" s="370"/>
      <c r="E3" s="370"/>
      <c r="F3" s="370"/>
      <c r="G3" s="370"/>
      <c r="H3" s="370"/>
      <c r="I3" s="370"/>
      <c r="J3" s="370"/>
      <c r="K3" s="370"/>
      <c r="L3" s="370"/>
      <c r="M3" s="370"/>
      <c r="N3" s="370"/>
    </row>
    <row r="4" spans="1:14" ht="22.5" customHeight="1" thickBot="1">
      <c r="A4" s="370"/>
      <c r="B4" s="489" t="s">
        <v>3</v>
      </c>
      <c r="C4" s="471">
        <v>2004</v>
      </c>
      <c r="D4" s="471">
        <v>2005</v>
      </c>
      <c r="E4" s="471">
        <v>2006</v>
      </c>
      <c r="F4" s="471">
        <v>2007</v>
      </c>
      <c r="G4" s="471">
        <v>2008</v>
      </c>
      <c r="H4" s="471">
        <v>2009</v>
      </c>
      <c r="I4" s="471">
        <v>2010</v>
      </c>
      <c r="J4" s="471">
        <v>2011</v>
      </c>
      <c r="K4" s="471">
        <v>2012</v>
      </c>
      <c r="L4" s="471">
        <v>2013</v>
      </c>
      <c r="M4" s="471">
        <v>2014</v>
      </c>
      <c r="N4" s="471">
        <v>2015</v>
      </c>
    </row>
    <row r="5" spans="1:14" ht="22.5" customHeight="1">
      <c r="A5" s="370"/>
      <c r="B5" s="438" t="s">
        <v>132</v>
      </c>
      <c r="C5" s="453">
        <v>1847</v>
      </c>
      <c r="D5" s="453">
        <v>1808</v>
      </c>
      <c r="E5" s="453">
        <v>1791</v>
      </c>
      <c r="F5" s="453">
        <v>2024</v>
      </c>
      <c r="G5" s="453">
        <v>2046</v>
      </c>
      <c r="H5" s="453">
        <v>2183</v>
      </c>
      <c r="I5" s="453">
        <v>1854</v>
      </c>
      <c r="J5" s="453">
        <v>1994</v>
      </c>
      <c r="K5" s="453">
        <v>1916</v>
      </c>
      <c r="L5" s="453">
        <v>2223</v>
      </c>
      <c r="M5" s="453">
        <v>2359</v>
      </c>
      <c r="N5" s="453">
        <v>2656</v>
      </c>
    </row>
    <row r="6" spans="1:14" ht="22.5" customHeight="1">
      <c r="A6" s="370"/>
      <c r="B6" s="481" t="s">
        <v>130</v>
      </c>
      <c r="C6" s="487">
        <v>87.82691393247741</v>
      </c>
      <c r="D6" s="487">
        <v>85.202639019792642</v>
      </c>
      <c r="E6" s="487">
        <v>83.730715287517526</v>
      </c>
      <c r="F6" s="487">
        <v>84.438881935753031</v>
      </c>
      <c r="G6" s="487">
        <v>85.894206549118394</v>
      </c>
      <c r="H6" s="487">
        <v>89.76151315789474</v>
      </c>
      <c r="I6" s="487">
        <v>90.087463556851304</v>
      </c>
      <c r="J6" s="487">
        <v>90.760127446517984</v>
      </c>
      <c r="K6" s="487">
        <v>87.970615243342522</v>
      </c>
      <c r="L6" s="487">
        <v>87.90035587188612</v>
      </c>
      <c r="M6" s="487">
        <v>86.823702613176295</v>
      </c>
      <c r="N6" s="487">
        <v>86.542847833170413</v>
      </c>
    </row>
    <row r="7" spans="1:14" ht="22.5" customHeight="1">
      <c r="A7" s="370"/>
      <c r="B7" s="438" t="s">
        <v>133</v>
      </c>
      <c r="C7" s="453">
        <v>133</v>
      </c>
      <c r="D7" s="453">
        <v>179</v>
      </c>
      <c r="E7" s="453">
        <v>198</v>
      </c>
      <c r="F7" s="453">
        <v>236</v>
      </c>
      <c r="G7" s="453">
        <v>221</v>
      </c>
      <c r="H7" s="453">
        <v>148</v>
      </c>
      <c r="I7" s="453">
        <v>133</v>
      </c>
      <c r="J7" s="453">
        <v>156</v>
      </c>
      <c r="K7" s="453">
        <v>217</v>
      </c>
      <c r="L7" s="453">
        <v>263</v>
      </c>
      <c r="M7" s="453">
        <v>298</v>
      </c>
      <c r="N7" s="453">
        <v>324</v>
      </c>
    </row>
    <row r="8" spans="1:14" ht="22.5" customHeight="1">
      <c r="A8" s="370"/>
      <c r="B8" s="481" t="s">
        <v>131</v>
      </c>
      <c r="C8" s="487">
        <v>6.3242986210175935</v>
      </c>
      <c r="D8" s="487">
        <v>8.4354382657869937</v>
      </c>
      <c r="E8" s="487">
        <v>9.2566619915848527</v>
      </c>
      <c r="F8" s="487">
        <v>9.8456403838130999</v>
      </c>
      <c r="G8" s="487">
        <v>9.27791771620487</v>
      </c>
      <c r="H8" s="487">
        <v>6.0855263157894735</v>
      </c>
      <c r="I8" s="487">
        <v>6.462585034013606</v>
      </c>
      <c r="J8" s="487">
        <v>7.1005917159763312</v>
      </c>
      <c r="K8" s="487">
        <v>9.963269054178145</v>
      </c>
      <c r="L8" s="487">
        <v>10.399367338869119</v>
      </c>
      <c r="M8" s="487">
        <v>10.967979389032021</v>
      </c>
      <c r="N8" s="487">
        <v>10.557184750733137</v>
      </c>
    </row>
    <row r="9" spans="1:14" ht="22.5" customHeight="1">
      <c r="A9" s="370"/>
      <c r="B9" s="438" t="s">
        <v>134</v>
      </c>
      <c r="C9" s="453">
        <v>123</v>
      </c>
      <c r="D9" s="453">
        <v>135</v>
      </c>
      <c r="E9" s="453">
        <v>150</v>
      </c>
      <c r="F9" s="453">
        <v>137</v>
      </c>
      <c r="G9" s="453">
        <v>115</v>
      </c>
      <c r="H9" s="453">
        <v>101</v>
      </c>
      <c r="I9" s="453">
        <v>71</v>
      </c>
      <c r="J9" s="453">
        <v>47</v>
      </c>
      <c r="K9" s="453">
        <v>45</v>
      </c>
      <c r="L9" s="453">
        <v>43</v>
      </c>
      <c r="M9" s="453">
        <v>60</v>
      </c>
      <c r="N9" s="453">
        <v>89</v>
      </c>
    </row>
    <row r="10" spans="1:14" ht="22.5" customHeight="1">
      <c r="A10" s="370"/>
      <c r="B10" s="483" t="s">
        <v>135</v>
      </c>
      <c r="C10" s="504">
        <v>5.8487874465049927</v>
      </c>
      <c r="D10" s="504">
        <v>6.3619227144203583</v>
      </c>
      <c r="E10" s="504">
        <v>7.0126227208976157</v>
      </c>
      <c r="F10" s="504">
        <v>5.7154776804338763</v>
      </c>
      <c r="G10" s="504">
        <v>4.8278757346767422</v>
      </c>
      <c r="H10" s="504">
        <v>4.1529605263157894</v>
      </c>
      <c r="I10" s="504">
        <v>3.4499514091350827</v>
      </c>
      <c r="J10" s="504">
        <v>2.1392808375056895</v>
      </c>
      <c r="K10" s="504">
        <v>2.0661157024793391</v>
      </c>
      <c r="L10" s="504">
        <v>1.7002767892447608</v>
      </c>
      <c r="M10" s="504">
        <v>2.2083179977916818</v>
      </c>
      <c r="N10" s="504">
        <v>2.8999674160964486</v>
      </c>
    </row>
    <row r="11" spans="1:14" ht="22.5" customHeight="1">
      <c r="A11" s="370"/>
      <c r="B11" s="438" t="s">
        <v>32</v>
      </c>
      <c r="C11" s="453">
        <v>2103</v>
      </c>
      <c r="D11" s="453">
        <v>2122</v>
      </c>
      <c r="E11" s="453">
        <v>2139</v>
      </c>
      <c r="F11" s="453">
        <v>2397</v>
      </c>
      <c r="G11" s="453">
        <v>2382</v>
      </c>
      <c r="H11" s="453">
        <v>2432</v>
      </c>
      <c r="I11" s="453">
        <v>2058</v>
      </c>
      <c r="J11" s="453">
        <v>2197</v>
      </c>
      <c r="K11" s="453">
        <v>2178</v>
      </c>
      <c r="L11" s="453">
        <v>2529</v>
      </c>
      <c r="M11" s="453">
        <v>2717</v>
      </c>
      <c r="N11" s="453">
        <v>3069</v>
      </c>
    </row>
    <row r="12" spans="1:14">
      <c r="A12" s="370"/>
      <c r="B12" s="370"/>
      <c r="C12" s="370"/>
      <c r="D12" s="370"/>
      <c r="E12" s="370"/>
      <c r="F12" s="370"/>
      <c r="G12" s="370"/>
      <c r="H12" s="370"/>
      <c r="I12" s="370"/>
      <c r="J12" s="370"/>
      <c r="K12" s="370"/>
      <c r="L12" s="370"/>
      <c r="M12" s="370"/>
      <c r="N12" s="370"/>
    </row>
    <row r="13" spans="1:14">
      <c r="B13" s="604" t="s">
        <v>419</v>
      </c>
      <c r="C13" s="505"/>
    </row>
    <row r="14" spans="1:14">
      <c r="B14" s="505"/>
      <c r="C14" s="505"/>
    </row>
    <row r="15" spans="1:14">
      <c r="B15" s="604" t="s">
        <v>308</v>
      </c>
      <c r="C15" s="505"/>
    </row>
    <row r="16" spans="1:14">
      <c r="C16" s="505"/>
    </row>
  </sheetData>
  <hyperlinks>
    <hyperlink ref="B15" location="Index!A1" display="Back to Index"/>
    <hyperlink ref="B13" location="'Drug-related deaths notes'!A1" display="Note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N23"/>
  <sheetViews>
    <sheetView workbookViewId="0"/>
  </sheetViews>
  <sheetFormatPr defaultRowHeight="15"/>
  <cols>
    <col min="1" max="1" width="4.28515625" style="371" customWidth="1"/>
    <col min="2" max="2" width="22" style="371" customWidth="1"/>
    <col min="3" max="3" width="20.85546875" style="371" customWidth="1"/>
    <col min="4" max="14" width="12.140625" style="371" customWidth="1"/>
    <col min="15" max="15" width="10.5703125" style="371" bestFit="1" customWidth="1"/>
    <col min="16" max="16" width="13.42578125" style="371" bestFit="1" customWidth="1"/>
    <col min="17" max="17" width="17" style="371" bestFit="1" customWidth="1"/>
    <col min="18" max="18" width="12.85546875" style="371" bestFit="1" customWidth="1"/>
    <col min="19" max="16384" width="9.140625" style="371"/>
  </cols>
  <sheetData>
    <row r="1" spans="2:14">
      <c r="H1" s="599"/>
    </row>
    <row r="2" spans="2:14">
      <c r="B2" s="276" t="s">
        <v>292</v>
      </c>
      <c r="C2" s="505"/>
      <c r="D2" s="507"/>
      <c r="E2" s="505"/>
      <c r="F2" s="505"/>
      <c r="G2" s="505"/>
      <c r="H2" s="505"/>
      <c r="I2" s="505"/>
      <c r="J2" s="505"/>
      <c r="K2" s="505"/>
      <c r="L2" s="505"/>
      <c r="M2" s="505"/>
      <c r="N2" s="505"/>
    </row>
    <row r="3" spans="2:14">
      <c r="B3" s="505"/>
      <c r="C3" s="46"/>
      <c r="D3" s="507"/>
      <c r="E3" s="505"/>
      <c r="F3" s="505"/>
      <c r="G3" s="505"/>
      <c r="H3" s="505"/>
      <c r="I3" s="505"/>
      <c r="J3" s="505"/>
      <c r="K3" s="505"/>
      <c r="L3" s="505"/>
      <c r="M3" s="505"/>
      <c r="N3" s="505"/>
    </row>
    <row r="4" spans="2:14" ht="22.5" customHeight="1" thickBot="1">
      <c r="B4" s="508"/>
      <c r="C4" s="509"/>
      <c r="D4" s="532">
        <v>2006</v>
      </c>
      <c r="E4" s="532">
        <v>2007</v>
      </c>
      <c r="F4" s="532">
        <v>2008</v>
      </c>
      <c r="G4" s="532">
        <v>2009</v>
      </c>
      <c r="H4" s="532">
        <v>2010</v>
      </c>
      <c r="I4" s="532">
        <v>2011</v>
      </c>
      <c r="J4" s="532">
        <v>2012</v>
      </c>
      <c r="K4" s="532">
        <v>2013</v>
      </c>
      <c r="L4" s="532">
        <v>2014</v>
      </c>
      <c r="M4" s="532">
        <v>2015</v>
      </c>
      <c r="N4" s="532">
        <v>2016</v>
      </c>
    </row>
    <row r="5" spans="2:14" ht="22.5" customHeight="1">
      <c r="B5" s="736" t="s">
        <v>144</v>
      </c>
      <c r="C5" s="522" t="s">
        <v>145</v>
      </c>
      <c r="D5" s="510">
        <v>44.149221685453597</v>
      </c>
      <c r="E5" s="510">
        <v>42.871022589264022</v>
      </c>
      <c r="F5" s="510">
        <v>43.153088460444131</v>
      </c>
      <c r="G5" s="510">
        <v>46.757967929990613</v>
      </c>
      <c r="H5" s="510">
        <v>46.576483655982223</v>
      </c>
      <c r="I5" s="510">
        <v>43.481324876673717</v>
      </c>
      <c r="J5" s="510">
        <v>47.241074063145469</v>
      </c>
      <c r="K5" s="510">
        <v>49.077608142493638</v>
      </c>
      <c r="L5" s="510">
        <v>49.077968295050148</v>
      </c>
      <c r="M5" s="510">
        <v>50.385887541345099</v>
      </c>
      <c r="N5" s="510">
        <v>52.703677000720987</v>
      </c>
    </row>
    <row r="6" spans="2:14" ht="22.5" customHeight="1">
      <c r="B6" s="737"/>
      <c r="C6" s="511" t="s">
        <v>138</v>
      </c>
      <c r="D6" s="461">
        <v>22.691618108471538</v>
      </c>
      <c r="E6" s="461">
        <v>23.131512756018683</v>
      </c>
      <c r="F6" s="461">
        <v>24.185477593683977</v>
      </c>
      <c r="G6" s="461">
        <v>24.15573685841165</v>
      </c>
      <c r="H6" s="461">
        <v>22.505124608911423</v>
      </c>
      <c r="I6" s="461">
        <v>19.702602230483272</v>
      </c>
      <c r="J6" s="461">
        <v>23.560209424083769</v>
      </c>
      <c r="K6" s="461">
        <v>24.342105263157894</v>
      </c>
      <c r="L6" s="461">
        <v>19.34156378600823</v>
      </c>
      <c r="M6" s="461">
        <v>24.017467248908297</v>
      </c>
      <c r="N6" s="461">
        <v>27.461139896373055</v>
      </c>
    </row>
    <row r="7" spans="2:14" ht="22.5" customHeight="1">
      <c r="B7" s="738" t="s">
        <v>139</v>
      </c>
      <c r="C7" s="523" t="s">
        <v>33</v>
      </c>
      <c r="D7" s="512">
        <v>46.326214701152708</v>
      </c>
      <c r="E7" s="512">
        <v>45.521809597632299</v>
      </c>
      <c r="F7" s="512">
        <v>44.222185485204164</v>
      </c>
      <c r="G7" s="512">
        <v>48.580571294366322</v>
      </c>
      <c r="H7" s="512">
        <v>48.994405867090599</v>
      </c>
      <c r="I7" s="512">
        <v>44.8692152917505</v>
      </c>
      <c r="J7" s="512">
        <v>49.161636485580146</v>
      </c>
      <c r="K7" s="512">
        <v>50.251617541337168</v>
      </c>
      <c r="L7" s="512">
        <v>50.431196100487441</v>
      </c>
      <c r="M7" s="512">
        <v>51.625487646293891</v>
      </c>
      <c r="N7" s="512">
        <v>54.317434210526315</v>
      </c>
    </row>
    <row r="8" spans="2:14" ht="22.5" customHeight="1">
      <c r="B8" s="739"/>
      <c r="C8" s="524" t="s">
        <v>35</v>
      </c>
      <c r="D8" s="513">
        <v>20.305781175346389</v>
      </c>
      <c r="E8" s="513">
        <v>24.044795783926219</v>
      </c>
      <c r="F8" s="513">
        <v>31.150583244962881</v>
      </c>
      <c r="G8" s="513">
        <v>31.859070464767612</v>
      </c>
      <c r="H8" s="513">
        <v>26.064773735581188</v>
      </c>
      <c r="I8" s="513">
        <v>38.857142857142854</v>
      </c>
      <c r="J8" s="513">
        <v>32.627118644067799</v>
      </c>
      <c r="K8" s="513">
        <v>46.766169154228855</v>
      </c>
      <c r="L8" s="513">
        <v>50.370370370370367</v>
      </c>
      <c r="M8" s="513">
        <v>52.873563218390807</v>
      </c>
      <c r="N8" s="513">
        <v>52.073732718894007</v>
      </c>
    </row>
    <row r="9" spans="2:14" ht="22.5" customHeight="1">
      <c r="B9" s="737"/>
      <c r="C9" s="525" t="s">
        <v>36</v>
      </c>
      <c r="D9" s="461">
        <v>31.813361611876989</v>
      </c>
      <c r="E9" s="461">
        <v>30.961791831357043</v>
      </c>
      <c r="F9" s="461">
        <v>35.755148741418765</v>
      </c>
      <c r="G9" s="461">
        <v>28.417163967036092</v>
      </c>
      <c r="H9" s="461">
        <v>33.791394458211307</v>
      </c>
      <c r="I9" s="461">
        <v>28.651685393258425</v>
      </c>
      <c r="J9" s="461">
        <v>33.918128654970758</v>
      </c>
      <c r="K9" s="461">
        <v>31.677018633540371</v>
      </c>
      <c r="L9" s="461">
        <v>23.376623376623375</v>
      </c>
      <c r="M9" s="461">
        <v>27.450980392156865</v>
      </c>
      <c r="N9" s="461">
        <v>22.400000000000002</v>
      </c>
    </row>
    <row r="10" spans="2:14" ht="22.5" customHeight="1">
      <c r="B10" s="738" t="s">
        <v>148</v>
      </c>
      <c r="C10" s="523" t="s">
        <v>140</v>
      </c>
      <c r="D10" s="512">
        <v>44.699455589529421</v>
      </c>
      <c r="E10" s="512">
        <v>43.261120112245067</v>
      </c>
      <c r="F10" s="512">
        <v>43.496809615669981</v>
      </c>
      <c r="G10" s="512">
        <v>46.833290671737302</v>
      </c>
      <c r="H10" s="512">
        <v>47.813577798030707</v>
      </c>
      <c r="I10" s="512">
        <v>44.766888677450048</v>
      </c>
      <c r="J10" s="512">
        <v>48.249496981891348</v>
      </c>
      <c r="K10" s="512">
        <v>48.406809253601047</v>
      </c>
      <c r="L10" s="512">
        <v>49.754573850959396</v>
      </c>
      <c r="M10" s="512">
        <v>50.353892821031344</v>
      </c>
      <c r="N10" s="512">
        <v>52.743902439024396</v>
      </c>
    </row>
    <row r="11" spans="2:14" ht="22.5" customHeight="1">
      <c r="B11" s="737"/>
      <c r="C11" s="525" t="s">
        <v>141</v>
      </c>
      <c r="D11" s="461">
        <v>41.979010494752622</v>
      </c>
      <c r="E11" s="461">
        <v>40.701015131200919</v>
      </c>
      <c r="F11" s="461">
        <v>41.188546162753973</v>
      </c>
      <c r="G11" s="461">
        <v>46.788943953405202</v>
      </c>
      <c r="H11" s="461">
        <v>42.036323610346727</v>
      </c>
      <c r="I11" s="461">
        <v>40.263543191800878</v>
      </c>
      <c r="J11" s="461">
        <v>45.005875440658052</v>
      </c>
      <c r="K11" s="461">
        <v>50.79559363525091</v>
      </c>
      <c r="L11" s="461">
        <v>46.973365617433416</v>
      </c>
      <c r="M11" s="461">
        <v>50.696378830083567</v>
      </c>
      <c r="N11" s="461">
        <v>52.313624678663238</v>
      </c>
    </row>
    <row r="12" spans="2:14" ht="22.5" customHeight="1">
      <c r="B12" s="738" t="s">
        <v>149</v>
      </c>
      <c r="C12" s="523" t="s">
        <v>146</v>
      </c>
      <c r="D12" s="512">
        <v>25.322503583373152</v>
      </c>
      <c r="E12" s="512">
        <v>21.354745024344407</v>
      </c>
      <c r="F12" s="512">
        <v>22.058041883703623</v>
      </c>
      <c r="G12" s="512">
        <v>26.097826086956523</v>
      </c>
      <c r="H12" s="512">
        <v>26.673466785668747</v>
      </c>
      <c r="I12" s="512">
        <v>21.75732217573222</v>
      </c>
      <c r="J12" s="512">
        <v>23.693379790940767</v>
      </c>
      <c r="K12" s="512">
        <v>28.108108108108109</v>
      </c>
      <c r="L12" s="512">
        <v>24.571428571428573</v>
      </c>
      <c r="M12" s="512">
        <v>27.586206896551722</v>
      </c>
      <c r="N12" s="512">
        <v>25.352112676056336</v>
      </c>
    </row>
    <row r="13" spans="2:14" ht="22.5" customHeight="1">
      <c r="B13" s="739"/>
      <c r="C13" s="524" t="s">
        <v>75</v>
      </c>
      <c r="D13" s="513">
        <v>36.334523956152232</v>
      </c>
      <c r="E13" s="513">
        <v>35.168280569351573</v>
      </c>
      <c r="F13" s="513">
        <v>35.728663446054746</v>
      </c>
      <c r="G13" s="513">
        <v>38.352292553562705</v>
      </c>
      <c r="H13" s="513">
        <v>36.107728672731177</v>
      </c>
      <c r="I13" s="513">
        <v>35.637779941577406</v>
      </c>
      <c r="J13" s="513">
        <v>37.605396290050592</v>
      </c>
      <c r="K13" s="513">
        <v>42.186088527551938</v>
      </c>
      <c r="L13" s="513">
        <v>39.937759336099589</v>
      </c>
      <c r="M13" s="513">
        <v>40.409207161125323</v>
      </c>
      <c r="N13" s="513">
        <v>43.973509933774835</v>
      </c>
    </row>
    <row r="14" spans="2:14" ht="22.5" customHeight="1" thickBot="1">
      <c r="B14" s="739"/>
      <c r="C14" s="524" t="s">
        <v>147</v>
      </c>
      <c r="D14" s="514">
        <v>59.28080560658637</v>
      </c>
      <c r="E14" s="514">
        <v>58.899901833496941</v>
      </c>
      <c r="F14" s="514">
        <v>55.825320256844392</v>
      </c>
      <c r="G14" s="514">
        <v>58.621910211786911</v>
      </c>
      <c r="H14" s="514">
        <v>58.20046797627468</v>
      </c>
      <c r="I14" s="514">
        <v>52.764505119453922</v>
      </c>
      <c r="J14" s="514">
        <v>56.990454800673774</v>
      </c>
      <c r="K14" s="514">
        <v>55.413659078289832</v>
      </c>
      <c r="L14" s="514">
        <v>55.848261327713381</v>
      </c>
      <c r="M14" s="514">
        <v>56.235955056179776</v>
      </c>
      <c r="N14" s="514">
        <v>56.833773087071236</v>
      </c>
    </row>
    <row r="15" spans="2:14" ht="22.5" customHeight="1">
      <c r="B15" s="736" t="s">
        <v>142</v>
      </c>
      <c r="C15" s="515" t="s">
        <v>145</v>
      </c>
      <c r="D15" s="516" t="s">
        <v>31</v>
      </c>
      <c r="E15" s="516" t="s">
        <v>31</v>
      </c>
      <c r="F15" s="743">
        <v>53.502935420743597</v>
      </c>
      <c r="G15" s="743"/>
      <c r="H15" s="590">
        <v>56.1153358681876</v>
      </c>
      <c r="I15" s="743">
        <v>53.218283582089597</v>
      </c>
      <c r="J15" s="743"/>
      <c r="K15" s="743">
        <v>57.535422928295397</v>
      </c>
      <c r="L15" s="743"/>
      <c r="M15" s="744">
        <v>57.513348588863501</v>
      </c>
      <c r="N15" s="745"/>
    </row>
    <row r="16" spans="2:14" ht="22.5" customHeight="1">
      <c r="B16" s="739"/>
      <c r="C16" s="517" t="s">
        <v>138</v>
      </c>
      <c r="D16" s="361" t="s">
        <v>31</v>
      </c>
      <c r="E16" s="361" t="s">
        <v>31</v>
      </c>
      <c r="F16" s="740">
        <v>23.3333333333333</v>
      </c>
      <c r="G16" s="741"/>
      <c r="H16" s="591">
        <v>24.0165631469979</v>
      </c>
      <c r="I16" s="742">
        <v>19.629629629629601</v>
      </c>
      <c r="J16" s="742"/>
      <c r="K16" s="742">
        <v>21.912350597609599</v>
      </c>
      <c r="L16" s="742"/>
      <c r="M16" s="740">
        <v>29.949238578680198</v>
      </c>
      <c r="N16" s="746"/>
    </row>
    <row r="17" spans="2:14">
      <c r="B17" s="47"/>
      <c r="C17" s="518"/>
      <c r="D17" s="519"/>
      <c r="E17" s="519"/>
      <c r="F17" s="519"/>
      <c r="G17" s="520"/>
      <c r="H17" s="520"/>
      <c r="I17" s="520"/>
      <c r="J17" s="520"/>
      <c r="K17" s="520"/>
      <c r="L17" s="520"/>
      <c r="M17" s="520"/>
      <c r="N17" s="520"/>
    </row>
    <row r="18" spans="2:14">
      <c r="B18" s="521" t="s">
        <v>143</v>
      </c>
    </row>
    <row r="19" spans="2:14" s="592" customFormat="1">
      <c r="B19" s="521"/>
    </row>
    <row r="20" spans="2:14" ht="15" customHeight="1">
      <c r="B20" s="735" t="s">
        <v>452</v>
      </c>
      <c r="C20" s="735"/>
      <c r="D20" s="735"/>
      <c r="E20" s="735"/>
      <c r="F20" s="735"/>
      <c r="G20" s="735"/>
      <c r="H20" s="735"/>
      <c r="I20" s="735"/>
      <c r="J20" s="735"/>
      <c r="K20" s="735"/>
      <c r="L20" s="735"/>
      <c r="M20" s="735"/>
      <c r="N20" s="735"/>
    </row>
    <row r="21" spans="2:14" s="592" customFormat="1" ht="15" customHeight="1">
      <c r="B21" s="685" t="s">
        <v>453</v>
      </c>
      <c r="C21" s="654"/>
      <c r="D21" s="654"/>
      <c r="E21" s="654"/>
      <c r="F21" s="654"/>
      <c r="G21" s="654"/>
      <c r="H21" s="654"/>
      <c r="I21" s="654"/>
      <c r="J21" s="654"/>
      <c r="K21" s="654"/>
      <c r="L21" s="654"/>
      <c r="M21" s="654"/>
      <c r="N21" s="654"/>
    </row>
    <row r="23" spans="2:14">
      <c r="B23" s="604" t="s">
        <v>308</v>
      </c>
    </row>
  </sheetData>
  <mergeCells count="14">
    <mergeCell ref="B20:N20"/>
    <mergeCell ref="B5:B6"/>
    <mergeCell ref="B7:B9"/>
    <mergeCell ref="B10:B11"/>
    <mergeCell ref="B12:B14"/>
    <mergeCell ref="B15:B16"/>
    <mergeCell ref="F16:G16"/>
    <mergeCell ref="I16:J16"/>
    <mergeCell ref="K16:L16"/>
    <mergeCell ref="F15:G15"/>
    <mergeCell ref="I15:J15"/>
    <mergeCell ref="K15:L15"/>
    <mergeCell ref="M15:N15"/>
    <mergeCell ref="M16:N16"/>
  </mergeCells>
  <hyperlinks>
    <hyperlink ref="B23" location="Index!A1" display="Back to Index"/>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O22"/>
  <sheetViews>
    <sheetView workbookViewId="0"/>
  </sheetViews>
  <sheetFormatPr defaultRowHeight="15"/>
  <cols>
    <col min="1" max="1" width="4.28515625" style="371" customWidth="1"/>
    <col min="2" max="2" width="22" style="371" customWidth="1"/>
    <col min="3" max="3" width="20.85546875" style="371" customWidth="1"/>
    <col min="4" max="14" width="12.140625" style="371" customWidth="1"/>
    <col min="15" max="15" width="10.5703125" style="371" bestFit="1" customWidth="1"/>
    <col min="16" max="16" width="13.42578125" style="371" bestFit="1" customWidth="1"/>
    <col min="17" max="17" width="17" style="371" bestFit="1" customWidth="1"/>
    <col min="18" max="18" width="12.85546875" style="371" bestFit="1" customWidth="1"/>
    <col min="19" max="16384" width="9.140625" style="371"/>
  </cols>
  <sheetData>
    <row r="1" spans="2:15">
      <c r="H1" s="599"/>
    </row>
    <row r="2" spans="2:15">
      <c r="B2" s="276" t="s">
        <v>293</v>
      </c>
      <c r="C2" s="505"/>
      <c r="D2" s="507"/>
      <c r="E2" s="505"/>
      <c r="F2" s="505"/>
      <c r="G2" s="505"/>
      <c r="H2" s="505"/>
      <c r="I2" s="505"/>
      <c r="J2" s="505"/>
      <c r="K2" s="505"/>
      <c r="L2" s="505"/>
      <c r="M2" s="505"/>
      <c r="N2" s="505"/>
    </row>
    <row r="3" spans="2:15">
      <c r="B3" s="505"/>
      <c r="C3" s="46"/>
      <c r="D3" s="507"/>
      <c r="E3" s="505"/>
      <c r="F3" s="505"/>
      <c r="G3" s="505"/>
      <c r="H3" s="505"/>
      <c r="I3" s="505"/>
      <c r="J3" s="505"/>
      <c r="K3" s="505"/>
      <c r="L3" s="505"/>
      <c r="M3" s="505"/>
      <c r="N3" s="505"/>
    </row>
    <row r="4" spans="2:15" ht="22.5" customHeight="1" thickBot="1">
      <c r="B4" s="508"/>
      <c r="C4" s="509"/>
      <c r="D4" s="532">
        <v>2006</v>
      </c>
      <c r="E4" s="532">
        <v>2007</v>
      </c>
      <c r="F4" s="532">
        <v>2008</v>
      </c>
      <c r="G4" s="532">
        <v>2009</v>
      </c>
      <c r="H4" s="532">
        <v>2010</v>
      </c>
      <c r="I4" s="532">
        <v>2011</v>
      </c>
      <c r="J4" s="532">
        <v>2012</v>
      </c>
      <c r="K4" s="532">
        <v>2013</v>
      </c>
      <c r="L4" s="532">
        <v>2014</v>
      </c>
      <c r="M4" s="532">
        <v>2015</v>
      </c>
      <c r="N4" s="532">
        <v>2016</v>
      </c>
    </row>
    <row r="5" spans="2:15" ht="22.5" customHeight="1">
      <c r="B5" s="736" t="s">
        <v>144</v>
      </c>
      <c r="C5" s="522" t="s">
        <v>145</v>
      </c>
      <c r="D5" s="510">
        <v>27.860082304526745</v>
      </c>
      <c r="E5" s="510">
        <v>20.335195530726256</v>
      </c>
      <c r="F5" s="510">
        <v>17.669680906350692</v>
      </c>
      <c r="G5" s="510">
        <v>16.833890746934227</v>
      </c>
      <c r="H5" s="510">
        <v>16.362530413625304</v>
      </c>
      <c r="I5" s="510">
        <v>15.574348132487668</v>
      </c>
      <c r="J5" s="510">
        <v>16.553555621127174</v>
      </c>
      <c r="K5" s="510">
        <v>16.475826972010175</v>
      </c>
      <c r="L5" s="510">
        <v>14.396635393076673</v>
      </c>
      <c r="M5" s="510">
        <v>13.120176405733186</v>
      </c>
      <c r="N5" s="510">
        <v>14.14249910490512</v>
      </c>
    </row>
    <row r="6" spans="2:15" ht="22.5" customHeight="1">
      <c r="B6" s="737"/>
      <c r="C6" s="511" t="s">
        <v>138</v>
      </c>
      <c r="D6" s="461">
        <v>13.745704467353953</v>
      </c>
      <c r="E6" s="526">
        <v>6.336088154269973</v>
      </c>
      <c r="F6" s="526">
        <v>3.0690537084398977</v>
      </c>
      <c r="G6" s="526">
        <v>7.1258907363420425</v>
      </c>
      <c r="H6" s="526">
        <v>7.4441687344913143</v>
      </c>
      <c r="I6" s="526">
        <v>5.9479553903345721</v>
      </c>
      <c r="J6" s="526">
        <v>7.0680628272251314</v>
      </c>
      <c r="K6" s="526">
        <v>5.9210526315789469</v>
      </c>
      <c r="L6" s="526">
        <v>2.0576131687242798</v>
      </c>
      <c r="M6" s="526">
        <v>3.4934497816593884</v>
      </c>
      <c r="N6" s="526">
        <v>3.608247422680412</v>
      </c>
    </row>
    <row r="7" spans="2:15" ht="22.5" customHeight="1">
      <c r="B7" s="738" t="s">
        <v>139</v>
      </c>
      <c r="C7" s="523" t="s">
        <v>33</v>
      </c>
      <c r="D7" s="512">
        <v>29.219956216153935</v>
      </c>
      <c r="E7" s="512">
        <v>21.869259859535383</v>
      </c>
      <c r="F7" s="512">
        <v>18.533886583679116</v>
      </c>
      <c r="G7" s="512">
        <v>17.972090929552103</v>
      </c>
      <c r="H7" s="512">
        <v>17.465792802115672</v>
      </c>
      <c r="I7" s="512">
        <v>16.257545271629777</v>
      </c>
      <c r="J7" s="512">
        <v>17.706237424547282</v>
      </c>
      <c r="K7" s="512">
        <v>17.289719626168225</v>
      </c>
      <c r="L7" s="512">
        <v>15.148106486689164</v>
      </c>
      <c r="M7" s="512">
        <v>13.827481577806674</v>
      </c>
      <c r="N7" s="512">
        <v>14.647082823337412</v>
      </c>
    </row>
    <row r="8" spans="2:15" ht="22.5" customHeight="1">
      <c r="B8" s="739"/>
      <c r="C8" s="524" t="s">
        <v>35</v>
      </c>
      <c r="D8" s="513">
        <v>23.443223443223442</v>
      </c>
      <c r="E8" s="513">
        <v>12.121212121212121</v>
      </c>
      <c r="F8" s="513">
        <v>12.195121951219512</v>
      </c>
      <c r="G8" s="374">
        <v>4.5977011494252871</v>
      </c>
      <c r="H8" s="374">
        <v>5.4421768707482991</v>
      </c>
      <c r="I8" s="513">
        <v>11.428571428571429</v>
      </c>
      <c r="J8" s="374">
        <v>9.7457627118644066</v>
      </c>
      <c r="K8" s="513">
        <v>12.935323383084576</v>
      </c>
      <c r="L8" s="513">
        <v>11.111111111111111</v>
      </c>
      <c r="M8" s="513">
        <v>10.727969348659004</v>
      </c>
      <c r="N8" s="513">
        <v>12.903225806451612</v>
      </c>
    </row>
    <row r="9" spans="2:15" ht="22.5" customHeight="1">
      <c r="B9" s="737"/>
      <c r="C9" s="525" t="s">
        <v>36</v>
      </c>
      <c r="D9" s="526">
        <v>8.9430894308943092</v>
      </c>
      <c r="E9" s="526">
        <v>8.0808080808080813</v>
      </c>
      <c r="F9" s="526">
        <v>7.0640176600441498</v>
      </c>
      <c r="G9" s="526">
        <v>8.7145969498910674</v>
      </c>
      <c r="H9" s="461">
        <v>14.507772020725387</v>
      </c>
      <c r="I9" s="461">
        <v>10.112359550561797</v>
      </c>
      <c r="J9" s="526">
        <v>5.8479532163742682</v>
      </c>
      <c r="K9" s="526">
        <v>6.8322981366459627</v>
      </c>
      <c r="L9" s="526">
        <v>7.1428571428571423</v>
      </c>
      <c r="M9" s="526">
        <v>6.5359477124183014</v>
      </c>
      <c r="N9" s="526">
        <v>6.4</v>
      </c>
    </row>
    <row r="10" spans="2:15" ht="22.5" customHeight="1">
      <c r="B10" s="738" t="s">
        <v>148</v>
      </c>
      <c r="C10" s="523" t="s">
        <v>140</v>
      </c>
      <c r="D10" s="512">
        <v>27.787307032590054</v>
      </c>
      <c r="E10" s="512">
        <v>19.925726725573057</v>
      </c>
      <c r="F10" s="512">
        <v>18.331910048391688</v>
      </c>
      <c r="G10" s="512">
        <v>17.381553125876088</v>
      </c>
      <c r="H10" s="512">
        <v>16.92012604466365</v>
      </c>
      <c r="I10" s="512">
        <v>16.365366317792578</v>
      </c>
      <c r="J10" s="512">
        <v>17.74647887323944</v>
      </c>
      <c r="K10" s="512">
        <v>16.673941510257528</v>
      </c>
      <c r="L10" s="512">
        <v>15.350290049085229</v>
      </c>
      <c r="M10" s="512">
        <v>13.751263902932253</v>
      </c>
      <c r="N10" s="512">
        <v>14.891468955073195</v>
      </c>
    </row>
    <row r="11" spans="2:15" ht="22.5" customHeight="1">
      <c r="B11" s="737"/>
      <c r="C11" s="525" t="s">
        <v>141</v>
      </c>
      <c r="D11" s="461">
        <v>27.126436781609197</v>
      </c>
      <c r="E11" s="461">
        <v>21.439060205580031</v>
      </c>
      <c r="F11" s="461">
        <v>15.980629539951574</v>
      </c>
      <c r="G11" s="461">
        <v>15.393654524089307</v>
      </c>
      <c r="H11" s="461">
        <v>14.641350210970463</v>
      </c>
      <c r="I11" s="461">
        <v>13.616398243045388</v>
      </c>
      <c r="J11" s="461">
        <v>12.690951821386603</v>
      </c>
      <c r="K11" s="461">
        <v>15.911872705018359</v>
      </c>
      <c r="L11" s="461">
        <v>12.106537530266344</v>
      </c>
      <c r="M11" s="461">
        <v>11.420612813370473</v>
      </c>
      <c r="N11" s="461">
        <v>12.372448979591837</v>
      </c>
    </row>
    <row r="12" spans="2:15" ht="22.5" customHeight="1">
      <c r="B12" s="738" t="s">
        <v>149</v>
      </c>
      <c r="C12" s="523" t="s">
        <v>146</v>
      </c>
      <c r="D12" s="512">
        <v>11.135531135531135</v>
      </c>
      <c r="E12" s="527">
        <v>7.8585461689587426</v>
      </c>
      <c r="F12" s="527">
        <v>4.2379788101059486</v>
      </c>
      <c r="G12" s="527">
        <v>4.25</v>
      </c>
      <c r="H12" s="527">
        <v>8.3088954056696007</v>
      </c>
      <c r="I12" s="527">
        <v>5.439330543933055</v>
      </c>
      <c r="J12" s="527">
        <v>4.8780487804878048</v>
      </c>
      <c r="K12" s="527">
        <v>4.3243243243243246</v>
      </c>
      <c r="L12" s="527">
        <v>2.2857142857142856</v>
      </c>
      <c r="M12" s="527">
        <v>1.7241379310344827</v>
      </c>
      <c r="N12" s="527">
        <v>2.8169014084507045</v>
      </c>
    </row>
    <row r="13" spans="2:15" ht="22.5" customHeight="1">
      <c r="B13" s="739"/>
      <c r="C13" s="524" t="s">
        <v>75</v>
      </c>
      <c r="D13" s="513">
        <v>19.641170915958451</v>
      </c>
      <c r="E13" s="513">
        <v>13.614124654328865</v>
      </c>
      <c r="F13" s="513">
        <v>10.596707818930042</v>
      </c>
      <c r="G13" s="513">
        <v>10.058855002675227</v>
      </c>
      <c r="H13" s="374">
        <v>8.4568918176825925</v>
      </c>
      <c r="I13" s="374">
        <v>8.9581304771178196</v>
      </c>
      <c r="J13" s="374">
        <v>9.2748735244519391</v>
      </c>
      <c r="K13" s="513">
        <v>10.207768744354111</v>
      </c>
      <c r="L13" s="374">
        <v>5.7053941908713695</v>
      </c>
      <c r="M13" s="374">
        <v>4.4757033248081841</v>
      </c>
      <c r="N13" s="374">
        <v>5.5118110236220472</v>
      </c>
    </row>
    <row r="14" spans="2:15" ht="22.5" customHeight="1" thickBot="1">
      <c r="B14" s="739"/>
      <c r="C14" s="524" t="s">
        <v>147</v>
      </c>
      <c r="D14" s="514">
        <v>42.25352112676056</v>
      </c>
      <c r="E14" s="514">
        <v>31.949502306385046</v>
      </c>
      <c r="F14" s="514">
        <v>27.667402501839589</v>
      </c>
      <c r="G14" s="514">
        <v>25.531433740388966</v>
      </c>
      <c r="H14" s="514">
        <v>24.405506883604506</v>
      </c>
      <c r="I14" s="514">
        <v>22.389078498293514</v>
      </c>
      <c r="J14" s="514">
        <v>23.020774845592364</v>
      </c>
      <c r="K14" s="514">
        <v>21.654636313159354</v>
      </c>
      <c r="L14" s="514">
        <v>19.863013698630137</v>
      </c>
      <c r="M14" s="514">
        <v>17.415730337078653</v>
      </c>
      <c r="N14" s="514">
        <v>17.881489250131096</v>
      </c>
    </row>
    <row r="15" spans="2:15" ht="30" customHeight="1">
      <c r="B15" s="639" t="s">
        <v>142</v>
      </c>
      <c r="C15" s="522" t="s">
        <v>145</v>
      </c>
      <c r="D15" s="528" t="s">
        <v>31</v>
      </c>
      <c r="E15" s="528" t="s">
        <v>31</v>
      </c>
      <c r="F15" s="747" t="s">
        <v>31</v>
      </c>
      <c r="G15" s="747"/>
      <c r="H15" s="529" t="s">
        <v>31</v>
      </c>
      <c r="I15" s="747" t="s">
        <v>31</v>
      </c>
      <c r="J15" s="747"/>
      <c r="K15" s="748">
        <v>9.0439276485788103</v>
      </c>
      <c r="L15" s="749"/>
      <c r="M15" s="750" t="s">
        <v>31</v>
      </c>
      <c r="N15" s="751"/>
    </row>
    <row r="16" spans="2:15">
      <c r="B16" s="505"/>
      <c r="C16" s="46"/>
      <c r="D16" s="530"/>
      <c r="E16" s="530"/>
      <c r="F16" s="530"/>
      <c r="G16" s="530"/>
      <c r="H16" s="530"/>
      <c r="I16" s="530"/>
      <c r="J16" s="530"/>
      <c r="K16" s="530"/>
      <c r="L16" s="530"/>
      <c r="M16" s="530"/>
      <c r="N16" s="530"/>
      <c r="O16" s="531"/>
    </row>
    <row r="17" spans="2:15">
      <c r="B17" s="521" t="s">
        <v>143</v>
      </c>
      <c r="C17" s="62"/>
      <c r="D17" s="531"/>
      <c r="E17" s="531"/>
      <c r="F17" s="531"/>
      <c r="G17" s="531"/>
      <c r="H17" s="531"/>
      <c r="I17" s="531"/>
      <c r="J17" s="531"/>
      <c r="K17" s="531"/>
      <c r="L17" s="531"/>
      <c r="M17" s="531"/>
      <c r="N17" s="531"/>
      <c r="O17" s="531"/>
    </row>
    <row r="18" spans="2:15" s="592" customFormat="1">
      <c r="B18" s="521"/>
      <c r="C18" s="62"/>
      <c r="D18" s="531"/>
      <c r="E18" s="531"/>
      <c r="F18" s="531"/>
      <c r="G18" s="531"/>
      <c r="H18" s="531"/>
      <c r="I18" s="531"/>
      <c r="J18" s="531"/>
      <c r="K18" s="531"/>
      <c r="L18" s="531"/>
      <c r="M18" s="531"/>
      <c r="N18" s="531"/>
      <c r="O18" s="531"/>
    </row>
    <row r="19" spans="2:15" ht="15" customHeight="1">
      <c r="B19" s="686" t="s">
        <v>451</v>
      </c>
      <c r="C19" s="686"/>
      <c r="D19" s="686"/>
      <c r="E19" s="686"/>
      <c r="F19" s="686"/>
      <c r="G19" s="686"/>
      <c r="H19" s="686"/>
      <c r="I19" s="686"/>
      <c r="J19" s="686"/>
      <c r="K19" s="686"/>
      <c r="L19" s="686"/>
      <c r="M19" s="686"/>
      <c r="N19" s="686"/>
      <c r="O19" s="531"/>
    </row>
    <row r="20" spans="2:15" s="592" customFormat="1" ht="15" customHeight="1">
      <c r="B20" s="685" t="s">
        <v>453</v>
      </c>
      <c r="C20" s="654"/>
      <c r="D20" s="654"/>
      <c r="E20" s="654"/>
      <c r="F20" s="654"/>
      <c r="G20" s="654"/>
      <c r="H20" s="654"/>
      <c r="I20" s="654"/>
      <c r="J20" s="654"/>
      <c r="K20" s="654"/>
      <c r="L20" s="654"/>
      <c r="M20" s="654"/>
      <c r="N20" s="654"/>
      <c r="O20" s="531"/>
    </row>
    <row r="21" spans="2:15" ht="15" customHeight="1"/>
    <row r="22" spans="2:15">
      <c r="B22" s="604" t="s">
        <v>308</v>
      </c>
    </row>
  </sheetData>
  <mergeCells count="8">
    <mergeCell ref="I15:J15"/>
    <mergeCell ref="K15:L15"/>
    <mergeCell ref="M15:N15"/>
    <mergeCell ref="B5:B6"/>
    <mergeCell ref="B7:B9"/>
    <mergeCell ref="B10:B11"/>
    <mergeCell ref="B12:B14"/>
    <mergeCell ref="F15:G15"/>
  </mergeCells>
  <hyperlinks>
    <hyperlink ref="B22" location="Index!A1" display="Back to Index"/>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O26"/>
  <sheetViews>
    <sheetView workbookViewId="0"/>
  </sheetViews>
  <sheetFormatPr defaultRowHeight="15"/>
  <cols>
    <col min="1" max="1" width="4.28515625" style="533" customWidth="1"/>
    <col min="2" max="2" width="22" style="533" customWidth="1"/>
    <col min="3" max="3" width="20.85546875" style="533" customWidth="1"/>
    <col min="4" max="14" width="12.140625" style="533" customWidth="1"/>
    <col min="15" max="15" width="10.5703125" style="533" bestFit="1" customWidth="1"/>
    <col min="16" max="16" width="13.42578125" style="533" bestFit="1" customWidth="1"/>
    <col min="17" max="17" width="17" style="533" bestFit="1" customWidth="1"/>
    <col min="18" max="18" width="12.85546875" style="533" bestFit="1" customWidth="1"/>
    <col min="19" max="16384" width="9.140625" style="533"/>
  </cols>
  <sheetData>
    <row r="1" spans="1:15">
      <c r="H1" s="602"/>
    </row>
    <row r="2" spans="1:15">
      <c r="B2" s="276" t="s">
        <v>294</v>
      </c>
      <c r="C2" s="534"/>
      <c r="D2" s="535"/>
      <c r="E2" s="534"/>
      <c r="F2" s="534"/>
      <c r="G2" s="534"/>
      <c r="H2" s="534"/>
      <c r="I2" s="534"/>
      <c r="J2" s="534"/>
      <c r="K2" s="534"/>
      <c r="L2" s="534"/>
      <c r="M2" s="534"/>
      <c r="N2" s="534"/>
    </row>
    <row r="3" spans="1:15">
      <c r="A3" s="536"/>
      <c r="B3" s="537"/>
      <c r="C3" s="538"/>
      <c r="D3" s="539"/>
      <c r="E3" s="537"/>
      <c r="F3" s="537"/>
      <c r="G3" s="537"/>
      <c r="H3" s="537"/>
      <c r="I3" s="537"/>
      <c r="J3" s="537"/>
      <c r="K3" s="537"/>
      <c r="L3" s="537"/>
      <c r="M3" s="537"/>
      <c r="N3" s="537"/>
      <c r="O3" s="536"/>
    </row>
    <row r="4" spans="1:15" ht="22.5" customHeight="1" thickBot="1">
      <c r="A4" s="536"/>
      <c r="B4" s="508"/>
      <c r="C4" s="509"/>
      <c r="D4" s="532">
        <v>2006</v>
      </c>
      <c r="E4" s="532">
        <v>2007</v>
      </c>
      <c r="F4" s="532">
        <v>2008</v>
      </c>
      <c r="G4" s="532">
        <v>2009</v>
      </c>
      <c r="H4" s="532">
        <v>2010</v>
      </c>
      <c r="I4" s="532">
        <v>2011</v>
      </c>
      <c r="J4" s="532">
        <v>2012</v>
      </c>
      <c r="K4" s="532">
        <v>2013</v>
      </c>
      <c r="L4" s="532">
        <v>2014</v>
      </c>
      <c r="M4" s="532">
        <v>2015</v>
      </c>
      <c r="N4" s="532">
        <v>2016</v>
      </c>
    </row>
    <row r="5" spans="1:15" ht="22.5" customHeight="1">
      <c r="A5" s="536"/>
      <c r="B5" s="736" t="s">
        <v>144</v>
      </c>
      <c r="C5" s="522" t="s">
        <v>145</v>
      </c>
      <c r="D5" s="540">
        <v>1.2962962962962963</v>
      </c>
      <c r="E5" s="540">
        <v>1.1452513966480447</v>
      </c>
      <c r="F5" s="540">
        <v>1.5892801495793081</v>
      </c>
      <c r="G5" s="540">
        <v>1.4898145332927941</v>
      </c>
      <c r="H5" s="540">
        <v>1.0644768856447688</v>
      </c>
      <c r="I5" s="540">
        <v>1.233262861169838</v>
      </c>
      <c r="J5" s="540">
        <v>1.2688108586603719</v>
      </c>
      <c r="K5" s="540">
        <v>1.0814249363867683</v>
      </c>
      <c r="L5" s="540">
        <v>1.0029116790682626</v>
      </c>
      <c r="M5" s="541">
        <v>0.95553105475927969</v>
      </c>
      <c r="N5" s="541">
        <v>0.85348506401137991</v>
      </c>
    </row>
    <row r="6" spans="1:15" ht="22.5" customHeight="1">
      <c r="A6" s="536"/>
      <c r="B6" s="737"/>
      <c r="C6" s="511" t="s">
        <v>138</v>
      </c>
      <c r="D6" s="542">
        <v>0.77319587628865982</v>
      </c>
      <c r="E6" s="526">
        <v>1.0330578512396695</v>
      </c>
      <c r="F6" s="526">
        <v>1.2787723785166241</v>
      </c>
      <c r="G6" s="542">
        <v>0.71258907363420432</v>
      </c>
      <c r="H6" s="542">
        <v>0.49627791563275436</v>
      </c>
      <c r="I6" s="542">
        <v>0.37174721189591076</v>
      </c>
      <c r="J6" s="526">
        <v>1.0471204188481675</v>
      </c>
      <c r="K6" s="526">
        <v>0.98684210526315785</v>
      </c>
      <c r="L6" s="542">
        <v>0.41152263374485598</v>
      </c>
      <c r="M6" s="526">
        <v>2.6200873362445414</v>
      </c>
      <c r="N6" s="526">
        <v>1.0309278350515463</v>
      </c>
    </row>
    <row r="7" spans="1:15" ht="22.5" customHeight="1">
      <c r="A7" s="536"/>
      <c r="B7" s="738" t="s">
        <v>139</v>
      </c>
      <c r="C7" s="523" t="s">
        <v>33</v>
      </c>
      <c r="D7" s="527">
        <v>1.3480815762184584</v>
      </c>
      <c r="E7" s="527">
        <v>1.1993517017828201</v>
      </c>
      <c r="F7" s="527">
        <v>1.520912547528517</v>
      </c>
      <c r="G7" s="527">
        <v>1.5530047265361242</v>
      </c>
      <c r="H7" s="527">
        <v>1.2073128665056916</v>
      </c>
      <c r="I7" s="527">
        <v>1.2877263581488934</v>
      </c>
      <c r="J7" s="527">
        <v>1.4419852448021462</v>
      </c>
      <c r="K7" s="527">
        <v>1.1502516175413373</v>
      </c>
      <c r="L7" s="527">
        <v>1.0123734533183353</v>
      </c>
      <c r="M7" s="527">
        <v>0.99696575639358476</v>
      </c>
      <c r="N7" s="543">
        <v>0.85054678007290396</v>
      </c>
    </row>
    <row r="8" spans="1:15" ht="22.5" customHeight="1">
      <c r="A8" s="536"/>
      <c r="B8" s="739"/>
      <c r="C8" s="524" t="s">
        <v>35</v>
      </c>
      <c r="D8" s="374">
        <v>0</v>
      </c>
      <c r="E8" s="544">
        <v>0.30303030303030304</v>
      </c>
      <c r="F8" s="374">
        <v>1.8292682926829267</v>
      </c>
      <c r="G8" s="544">
        <v>0.57471264367816088</v>
      </c>
      <c r="H8" s="374">
        <v>0</v>
      </c>
      <c r="I8" s="374">
        <v>1.1428571428571428</v>
      </c>
      <c r="J8" s="374">
        <v>0</v>
      </c>
      <c r="K8" s="544">
        <v>0.49751243781094528</v>
      </c>
      <c r="L8" s="374">
        <v>1.1111111111111112</v>
      </c>
      <c r="M8" s="544">
        <v>0.76628352490421447</v>
      </c>
      <c r="N8" s="374">
        <v>1.3824884792626728</v>
      </c>
    </row>
    <row r="9" spans="1:15" ht="22.5" customHeight="1">
      <c r="A9" s="536"/>
      <c r="B9" s="737"/>
      <c r="C9" s="525" t="s">
        <v>36</v>
      </c>
      <c r="D9" s="526">
        <v>1.8292682926829267</v>
      </c>
      <c r="E9" s="526">
        <v>1.8181818181818181</v>
      </c>
      <c r="F9" s="526">
        <v>2.6315789473684208</v>
      </c>
      <c r="G9" s="526">
        <v>1.3071895424836601</v>
      </c>
      <c r="H9" s="526">
        <v>0</v>
      </c>
      <c r="I9" s="542">
        <v>0.5617977528089888</v>
      </c>
      <c r="J9" s="526">
        <v>0</v>
      </c>
      <c r="K9" s="542">
        <v>0.6211180124223602</v>
      </c>
      <c r="L9" s="542">
        <v>0.64935064935064934</v>
      </c>
      <c r="M9" s="542">
        <v>0.65359477124183007</v>
      </c>
      <c r="N9" s="526">
        <v>0</v>
      </c>
    </row>
    <row r="10" spans="1:15" ht="22.5" customHeight="1">
      <c r="A10" s="536"/>
      <c r="B10" s="738" t="s">
        <v>148</v>
      </c>
      <c r="C10" s="523" t="s">
        <v>140</v>
      </c>
      <c r="D10" s="527">
        <v>1.3722126929674099</v>
      </c>
      <c r="E10" s="527">
        <v>1.2293507491356128</v>
      </c>
      <c r="F10" s="527">
        <v>1.7064846416382253</v>
      </c>
      <c r="G10" s="527">
        <v>1.471825063078217</v>
      </c>
      <c r="H10" s="527">
        <v>1.1097410604192355</v>
      </c>
      <c r="I10" s="527">
        <v>1.379638439581351</v>
      </c>
      <c r="J10" s="527">
        <v>1.2877263581488934</v>
      </c>
      <c r="K10" s="527">
        <v>1.2221737232649499</v>
      </c>
      <c r="L10" s="527">
        <v>1.2494422132976351</v>
      </c>
      <c r="M10" s="527">
        <v>1.0111223458038423</v>
      </c>
      <c r="N10" s="543">
        <v>0.8538422903063787</v>
      </c>
    </row>
    <row r="11" spans="1:15" ht="22.5" customHeight="1">
      <c r="A11" s="536"/>
      <c r="B11" s="737"/>
      <c r="C11" s="525" t="s">
        <v>141</v>
      </c>
      <c r="D11" s="526">
        <v>1.0344827586206897</v>
      </c>
      <c r="E11" s="542">
        <v>0.88105726872246704</v>
      </c>
      <c r="F11" s="526">
        <v>1.331719128329298</v>
      </c>
      <c r="G11" s="526">
        <v>1.410105757931845</v>
      </c>
      <c r="H11" s="542">
        <v>0.75949367088607589</v>
      </c>
      <c r="I11" s="542">
        <v>0.87847730600292828</v>
      </c>
      <c r="J11" s="526">
        <v>1.1750881316098707</v>
      </c>
      <c r="K11" s="542">
        <v>0.73439412484700128</v>
      </c>
      <c r="L11" s="542">
        <v>0.36319612590799033</v>
      </c>
      <c r="M11" s="542">
        <v>0.83565459610027859</v>
      </c>
      <c r="N11" s="542">
        <v>0.88272383354350581</v>
      </c>
    </row>
    <row r="12" spans="1:15" ht="22.5" customHeight="1">
      <c r="A12" s="536"/>
      <c r="B12" s="738" t="s">
        <v>149</v>
      </c>
      <c r="C12" s="523" t="s">
        <v>146</v>
      </c>
      <c r="D12" s="543">
        <v>0.43956043956043955</v>
      </c>
      <c r="E12" s="543">
        <v>0.58939096267190572</v>
      </c>
      <c r="F12" s="527">
        <v>0.97799511002444983</v>
      </c>
      <c r="G12" s="543">
        <v>0.25</v>
      </c>
      <c r="H12" s="543">
        <v>0.5865102639296188</v>
      </c>
      <c r="I12" s="543">
        <v>0.83682008368200833</v>
      </c>
      <c r="J12" s="543">
        <v>0.69686411149825789</v>
      </c>
      <c r="K12" s="543">
        <v>0.54054054054054057</v>
      </c>
      <c r="L12" s="543">
        <v>0.5714285714285714</v>
      </c>
      <c r="M12" s="527">
        <v>1.7241379310344827</v>
      </c>
      <c r="N12" s="527">
        <v>0</v>
      </c>
    </row>
    <row r="13" spans="1:15" ht="22.5" customHeight="1">
      <c r="A13" s="536"/>
      <c r="B13" s="739"/>
      <c r="C13" s="524" t="s">
        <v>75</v>
      </c>
      <c r="D13" s="374">
        <v>1.2747875354107647</v>
      </c>
      <c r="E13" s="544">
        <v>0.76579451180599878</v>
      </c>
      <c r="F13" s="374">
        <v>1.4660493827160492</v>
      </c>
      <c r="G13" s="374">
        <v>1.1235955056179776</v>
      </c>
      <c r="H13" s="544">
        <v>0.57660626029654038</v>
      </c>
      <c r="I13" s="374">
        <v>1.071080817916261</v>
      </c>
      <c r="J13" s="544">
        <v>0.84317032040472173</v>
      </c>
      <c r="K13" s="544">
        <v>0.72267389340560073</v>
      </c>
      <c r="L13" s="544">
        <v>0.41493775933609961</v>
      </c>
      <c r="M13" s="544">
        <v>0.8951406649616368</v>
      </c>
      <c r="N13" s="544">
        <v>0.91503267973856217</v>
      </c>
    </row>
    <row r="14" spans="1:15" ht="22.5" customHeight="1" thickBot="1">
      <c r="A14" s="536"/>
      <c r="B14" s="739"/>
      <c r="C14" s="524" t="s">
        <v>147</v>
      </c>
      <c r="D14" s="374">
        <v>1.5649452269170578</v>
      </c>
      <c r="E14" s="374">
        <v>1.6751638747268753</v>
      </c>
      <c r="F14" s="374">
        <v>1.9838354151359296</v>
      </c>
      <c r="G14" s="374">
        <v>2.1031207598371777</v>
      </c>
      <c r="H14" s="374">
        <v>1.5018773466833542</v>
      </c>
      <c r="I14" s="374">
        <v>1.3651877133105803</v>
      </c>
      <c r="J14" s="374">
        <v>1.6282987085906795</v>
      </c>
      <c r="K14" s="374">
        <v>1.2770682953914492</v>
      </c>
      <c r="L14" s="374">
        <v>1.2644889357218125</v>
      </c>
      <c r="M14" s="544">
        <v>0.9550561797752809</v>
      </c>
      <c r="N14" s="544">
        <v>0.83246618106139447</v>
      </c>
    </row>
    <row r="15" spans="1:15" ht="22.5" customHeight="1">
      <c r="A15" s="536"/>
      <c r="B15" s="736" t="s">
        <v>142</v>
      </c>
      <c r="C15" s="522" t="s">
        <v>375</v>
      </c>
      <c r="D15" s="545" t="s">
        <v>31</v>
      </c>
      <c r="E15" s="546" t="s">
        <v>31</v>
      </c>
      <c r="F15" s="546" t="s">
        <v>31</v>
      </c>
      <c r="G15" s="546" t="s">
        <v>31</v>
      </c>
      <c r="H15" s="547" t="s">
        <v>31</v>
      </c>
      <c r="I15" s="748">
        <v>0.279589934762349</v>
      </c>
      <c r="J15" s="749"/>
      <c r="K15" s="757">
        <v>0.79646017699115002</v>
      </c>
      <c r="L15" s="757"/>
      <c r="M15" s="748">
        <v>1.8705035971223001</v>
      </c>
      <c r="N15" s="752"/>
    </row>
    <row r="16" spans="1:15" ht="22.5" customHeight="1">
      <c r="A16" s="536"/>
      <c r="B16" s="739"/>
      <c r="C16" s="247" t="s">
        <v>138</v>
      </c>
      <c r="D16" s="548" t="s">
        <v>31</v>
      </c>
      <c r="E16" s="374" t="s">
        <v>31</v>
      </c>
      <c r="F16" s="374" t="s">
        <v>31</v>
      </c>
      <c r="G16" s="374" t="s">
        <v>31</v>
      </c>
      <c r="H16" s="374" t="s">
        <v>31</v>
      </c>
      <c r="I16" s="753">
        <v>0</v>
      </c>
      <c r="J16" s="755"/>
      <c r="K16" s="756">
        <v>0</v>
      </c>
      <c r="L16" s="756"/>
      <c r="M16" s="753" t="s">
        <v>31</v>
      </c>
      <c r="N16" s="754"/>
    </row>
    <row r="17" spans="1:15" ht="15" customHeight="1">
      <c r="A17" s="536"/>
      <c r="B17" s="549"/>
      <c r="C17" s="550"/>
      <c r="D17" s="551"/>
      <c r="E17" s="551"/>
      <c r="F17" s="552"/>
      <c r="G17" s="552"/>
      <c r="H17" s="552"/>
      <c r="I17" s="552"/>
      <c r="J17" s="552"/>
      <c r="K17" s="552"/>
      <c r="L17" s="552"/>
      <c r="M17" s="552"/>
      <c r="N17" s="552"/>
      <c r="O17" s="536"/>
    </row>
    <row r="18" spans="1:15">
      <c r="A18" s="536"/>
      <c r="B18" s="553" t="s">
        <v>143</v>
      </c>
      <c r="C18" s="536"/>
      <c r="D18" s="536"/>
      <c r="E18" s="536"/>
      <c r="F18" s="536"/>
      <c r="G18" s="536"/>
      <c r="H18" s="536"/>
      <c r="I18" s="536"/>
      <c r="J18" s="536"/>
      <c r="K18" s="536"/>
      <c r="L18" s="536"/>
      <c r="M18" s="536"/>
      <c r="N18" s="536"/>
      <c r="O18" s="536"/>
    </row>
    <row r="19" spans="1:15">
      <c r="A19" s="536"/>
      <c r="B19" s="553" t="s">
        <v>404</v>
      </c>
      <c r="C19" s="536"/>
      <c r="D19" s="536"/>
      <c r="E19" s="536"/>
      <c r="F19" s="536"/>
      <c r="G19" s="536"/>
      <c r="H19" s="536"/>
      <c r="I19" s="536"/>
      <c r="J19" s="536"/>
      <c r="K19" s="536"/>
      <c r="L19" s="536"/>
      <c r="M19" s="536"/>
      <c r="N19" s="536"/>
      <c r="O19" s="536"/>
    </row>
    <row r="20" spans="1:15">
      <c r="A20" s="536"/>
      <c r="B20" s="553"/>
      <c r="C20" s="536"/>
      <c r="D20" s="536"/>
      <c r="E20" s="536"/>
      <c r="F20" s="536"/>
      <c r="G20" s="536"/>
      <c r="H20" s="536"/>
      <c r="I20" s="536"/>
      <c r="J20" s="536"/>
      <c r="K20" s="536"/>
      <c r="L20" s="536"/>
      <c r="M20" s="536"/>
      <c r="N20" s="536"/>
      <c r="O20" s="536"/>
    </row>
    <row r="21" spans="1:15" ht="15" customHeight="1">
      <c r="A21" s="536"/>
      <c r="B21" s="685" t="s">
        <v>452</v>
      </c>
      <c r="C21" s="685"/>
      <c r="D21" s="685"/>
      <c r="E21" s="685"/>
      <c r="F21" s="685"/>
      <c r="G21" s="685"/>
      <c r="H21" s="685"/>
      <c r="I21" s="685"/>
      <c r="J21" s="685"/>
      <c r="K21" s="685"/>
      <c r="L21" s="685"/>
      <c r="M21" s="685"/>
      <c r="N21" s="685"/>
      <c r="O21" s="536"/>
    </row>
    <row r="22" spans="1:15">
      <c r="A22" s="536"/>
      <c r="B22" s="521" t="s">
        <v>453</v>
      </c>
      <c r="C22" s="536"/>
      <c r="D22" s="536"/>
      <c r="E22" s="536"/>
      <c r="F22" s="536"/>
      <c r="G22" s="536"/>
      <c r="H22" s="536"/>
      <c r="I22" s="536"/>
      <c r="J22" s="536"/>
      <c r="K22" s="536"/>
      <c r="L22" s="536"/>
      <c r="M22" s="536"/>
      <c r="N22" s="536"/>
      <c r="O22" s="536"/>
    </row>
    <row r="23" spans="1:15">
      <c r="A23" s="536"/>
      <c r="B23" s="521"/>
      <c r="C23" s="536"/>
      <c r="D23" s="536"/>
      <c r="E23" s="536"/>
      <c r="F23" s="536"/>
      <c r="G23" s="536"/>
      <c r="H23" s="536"/>
      <c r="I23" s="536"/>
      <c r="J23" s="536"/>
      <c r="K23" s="536"/>
      <c r="L23" s="536"/>
      <c r="M23" s="536"/>
      <c r="N23" s="536"/>
      <c r="O23" s="536"/>
    </row>
    <row r="24" spans="1:15">
      <c r="A24" s="536"/>
      <c r="B24" s="604" t="s">
        <v>308</v>
      </c>
      <c r="C24" s="536"/>
      <c r="D24" s="536"/>
      <c r="E24" s="536"/>
      <c r="F24" s="536"/>
      <c r="G24" s="536"/>
      <c r="H24" s="536"/>
      <c r="I24" s="536"/>
      <c r="J24" s="536"/>
      <c r="K24" s="536"/>
      <c r="L24" s="536"/>
      <c r="M24" s="536"/>
      <c r="N24" s="536"/>
      <c r="O24" s="536"/>
    </row>
    <row r="25" spans="1:15">
      <c r="A25" s="536"/>
      <c r="B25" s="536"/>
      <c r="C25" s="536"/>
      <c r="D25" s="536"/>
      <c r="E25" s="536"/>
      <c r="F25" s="536"/>
      <c r="G25" s="536"/>
      <c r="H25" s="536"/>
      <c r="I25" s="536"/>
      <c r="J25" s="536"/>
      <c r="K25" s="536"/>
      <c r="L25" s="536"/>
      <c r="M25" s="536"/>
      <c r="N25" s="536"/>
      <c r="O25" s="536"/>
    </row>
    <row r="26" spans="1:15">
      <c r="A26" s="536"/>
      <c r="B26" s="536"/>
      <c r="C26" s="536"/>
      <c r="D26" s="536"/>
      <c r="E26" s="536"/>
      <c r="F26" s="536"/>
      <c r="G26" s="536"/>
      <c r="H26" s="536"/>
      <c r="I26" s="536"/>
      <c r="J26" s="536"/>
      <c r="K26" s="536"/>
      <c r="L26" s="536"/>
      <c r="M26" s="536"/>
      <c r="N26" s="536"/>
      <c r="O26" s="536"/>
    </row>
  </sheetData>
  <mergeCells count="11">
    <mergeCell ref="M15:N15"/>
    <mergeCell ref="M16:N16"/>
    <mergeCell ref="I16:J16"/>
    <mergeCell ref="K16:L16"/>
    <mergeCell ref="B5:B6"/>
    <mergeCell ref="B7:B9"/>
    <mergeCell ref="B10:B11"/>
    <mergeCell ref="B12:B14"/>
    <mergeCell ref="B15:B16"/>
    <mergeCell ref="K15:L15"/>
    <mergeCell ref="I15:J15"/>
  </mergeCells>
  <hyperlinks>
    <hyperlink ref="B24" location="Index!A1" display="Back to Index"/>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1:O26"/>
  <sheetViews>
    <sheetView workbookViewId="0"/>
  </sheetViews>
  <sheetFormatPr defaultRowHeight="15"/>
  <cols>
    <col min="1" max="1" width="4.28515625" style="371" customWidth="1"/>
    <col min="2" max="2" width="23.42578125" style="371" customWidth="1"/>
    <col min="3" max="5" width="12.140625" style="371" customWidth="1"/>
    <col min="6" max="6" width="12.140625" style="560" customWidth="1"/>
    <col min="7" max="9" width="12.140625" style="371" customWidth="1"/>
    <col min="10" max="10" width="14.7109375" style="371" customWidth="1"/>
    <col min="11" max="11" width="23.42578125" style="371" customWidth="1"/>
    <col min="12" max="17" width="12.140625" style="371" customWidth="1"/>
    <col min="18" max="19" width="9.140625" style="371"/>
    <col min="20" max="20" width="23.42578125" style="371" customWidth="1"/>
    <col min="21" max="26" width="12.140625" style="371" customWidth="1"/>
    <col min="27" max="27" width="9.140625" style="371"/>
    <col min="28" max="28" width="23.42578125" style="371" customWidth="1"/>
    <col min="29" max="34" width="12.140625" style="371" customWidth="1"/>
    <col min="35" max="35" width="9.140625" style="371"/>
    <col min="36" max="36" width="23.42578125" style="371" customWidth="1"/>
    <col min="37" max="42" width="12.140625" style="371" customWidth="1"/>
    <col min="43" max="16384" width="9.140625" style="371"/>
  </cols>
  <sheetData>
    <row r="1" spans="2:15">
      <c r="B1" s="115"/>
      <c r="H1" s="599"/>
    </row>
    <row r="2" spans="2:15">
      <c r="B2" s="554" t="s">
        <v>296</v>
      </c>
      <c r="C2" s="561"/>
      <c r="D2" s="561"/>
      <c r="E2" s="561"/>
      <c r="F2" s="561"/>
      <c r="G2" s="561"/>
      <c r="H2" s="561"/>
      <c r="I2" s="561"/>
      <c r="J2" s="561"/>
      <c r="K2" s="561"/>
      <c r="L2" s="561"/>
      <c r="M2" s="370"/>
    </row>
    <row r="3" spans="2:15">
      <c r="B3" s="554"/>
      <c r="C3" s="561"/>
      <c r="D3" s="561"/>
      <c r="E3" s="561"/>
      <c r="F3" s="561"/>
      <c r="G3" s="561"/>
      <c r="H3" s="561"/>
      <c r="I3" s="561"/>
      <c r="J3" s="561"/>
      <c r="K3" s="561"/>
      <c r="L3" s="561"/>
      <c r="M3" s="370"/>
    </row>
    <row r="4" spans="2:15" s="562" customFormat="1" ht="22.5" customHeight="1" thickBot="1">
      <c r="B4" s="489" t="s">
        <v>3</v>
      </c>
      <c r="C4" s="471" t="s">
        <v>100</v>
      </c>
      <c r="D4" s="471" t="s">
        <v>101</v>
      </c>
      <c r="E4" s="471" t="s">
        <v>102</v>
      </c>
      <c r="F4" s="471" t="s">
        <v>103</v>
      </c>
      <c r="G4" s="471" t="s">
        <v>104</v>
      </c>
      <c r="H4" s="471" t="s">
        <v>105</v>
      </c>
      <c r="I4" s="370"/>
      <c r="J4" s="561"/>
      <c r="K4" s="561"/>
      <c r="L4" s="561"/>
      <c r="M4" s="370"/>
      <c r="N4" s="371"/>
      <c r="O4" s="371"/>
    </row>
    <row r="5" spans="2:15" s="562" customFormat="1" ht="22.5" customHeight="1">
      <c r="B5" s="490" t="s">
        <v>34</v>
      </c>
      <c r="C5" s="556"/>
      <c r="D5" s="556"/>
      <c r="E5" s="556"/>
      <c r="F5" s="556"/>
      <c r="G5" s="556"/>
      <c r="H5" s="556"/>
      <c r="I5" s="370"/>
      <c r="J5" s="561"/>
      <c r="K5" s="561"/>
      <c r="L5" s="561"/>
      <c r="M5" s="370"/>
      <c r="N5" s="592"/>
      <c r="O5" s="592"/>
    </row>
    <row r="6" spans="2:15" s="562" customFormat="1" ht="22.5" customHeight="1">
      <c r="B6" s="557" t="s">
        <v>168</v>
      </c>
      <c r="C6" s="491">
        <v>2556171</v>
      </c>
      <c r="D6" s="491">
        <v>2641438</v>
      </c>
      <c r="E6" s="491">
        <v>2532905</v>
      </c>
      <c r="F6" s="491">
        <v>2994185</v>
      </c>
      <c r="G6" s="491">
        <v>3304665</v>
      </c>
      <c r="H6" s="491" t="s">
        <v>116</v>
      </c>
      <c r="I6" s="370"/>
      <c r="J6" s="561"/>
      <c r="K6" s="561"/>
      <c r="L6" s="561"/>
      <c r="M6" s="370"/>
      <c r="N6" s="592"/>
      <c r="O6" s="592"/>
    </row>
    <row r="7" spans="2:15" s="562" customFormat="1" ht="22.5" customHeight="1">
      <c r="B7" s="557" t="s">
        <v>150</v>
      </c>
      <c r="C7" s="491">
        <v>1389811</v>
      </c>
      <c r="D7" s="491">
        <v>1355648</v>
      </c>
      <c r="E7" s="491">
        <v>1283583</v>
      </c>
      <c r="F7" s="491">
        <v>1382271</v>
      </c>
      <c r="G7" s="491">
        <v>1437395</v>
      </c>
      <c r="H7" s="491" t="s">
        <v>116</v>
      </c>
      <c r="I7" s="370"/>
      <c r="J7" s="561"/>
      <c r="K7" s="561"/>
      <c r="L7" s="561"/>
      <c r="M7" s="370"/>
      <c r="N7" s="592"/>
      <c r="O7" s="592"/>
    </row>
    <row r="8" spans="2:15" s="562" customFormat="1" ht="22.5" customHeight="1">
      <c r="B8" s="311" t="s">
        <v>32</v>
      </c>
      <c r="C8" s="605">
        <v>3945982</v>
      </c>
      <c r="D8" s="605">
        <v>3997086</v>
      </c>
      <c r="E8" s="605">
        <v>3816488</v>
      </c>
      <c r="F8" s="605">
        <v>4376456</v>
      </c>
      <c r="G8" s="605">
        <v>4742060</v>
      </c>
      <c r="H8" s="293" t="s">
        <v>116</v>
      </c>
      <c r="I8" s="370"/>
      <c r="J8" s="561"/>
      <c r="K8" s="561"/>
      <c r="L8" s="561"/>
      <c r="M8" s="370"/>
      <c r="N8" s="592"/>
      <c r="O8" s="592"/>
    </row>
    <row r="9" spans="2:15" ht="22.5" customHeight="1">
      <c r="B9" s="490" t="s">
        <v>35</v>
      </c>
      <c r="C9" s="556"/>
      <c r="D9" s="556"/>
      <c r="E9" s="556"/>
      <c r="F9" s="556"/>
      <c r="G9" s="556"/>
      <c r="H9" s="556"/>
      <c r="J9" s="555"/>
      <c r="K9" s="555"/>
      <c r="L9" s="555"/>
      <c r="M9" s="370"/>
    </row>
    <row r="10" spans="2:15" ht="22.5" customHeight="1">
      <c r="B10" s="557" t="s">
        <v>408</v>
      </c>
      <c r="C10" s="491">
        <v>3875975</v>
      </c>
      <c r="D10" s="491">
        <v>3928890</v>
      </c>
      <c r="E10" s="491">
        <v>3725100</v>
      </c>
      <c r="F10" s="491">
        <v>1693980</v>
      </c>
      <c r="G10" s="491">
        <v>1980667</v>
      </c>
      <c r="H10" s="491">
        <v>1770451</v>
      </c>
      <c r="J10" s="558"/>
      <c r="K10" s="558"/>
      <c r="L10" s="558"/>
      <c r="M10" s="370"/>
    </row>
    <row r="11" spans="2:15" ht="22.5" customHeight="1">
      <c r="B11" s="557" t="s">
        <v>150</v>
      </c>
      <c r="C11" s="491">
        <v>1264339</v>
      </c>
      <c r="D11" s="491">
        <v>1278288</v>
      </c>
      <c r="E11" s="491">
        <v>1517320</v>
      </c>
      <c r="F11" s="491">
        <v>1447462</v>
      </c>
      <c r="G11" s="491">
        <v>1417647</v>
      </c>
      <c r="H11" s="491">
        <v>1329558</v>
      </c>
      <c r="J11" s="555"/>
      <c r="K11" s="555"/>
      <c r="L11" s="555"/>
      <c r="M11" s="370"/>
    </row>
    <row r="12" spans="2:15" ht="22.5" customHeight="1">
      <c r="B12" s="311" t="s">
        <v>32</v>
      </c>
      <c r="C12" s="605">
        <v>5140314</v>
      </c>
      <c r="D12" s="605">
        <v>5207178</v>
      </c>
      <c r="E12" s="605">
        <v>5242420</v>
      </c>
      <c r="F12" s="605">
        <v>3141442</v>
      </c>
      <c r="G12" s="605">
        <v>3398314</v>
      </c>
      <c r="H12" s="605">
        <v>3100009</v>
      </c>
      <c r="J12" s="558"/>
      <c r="K12" s="558"/>
      <c r="L12" s="558"/>
      <c r="M12" s="370"/>
    </row>
    <row r="13" spans="2:15" ht="22.5" customHeight="1">
      <c r="B13" s="490" t="s">
        <v>36</v>
      </c>
      <c r="C13" s="556"/>
      <c r="D13" s="556"/>
      <c r="E13" s="556"/>
      <c r="F13" s="556"/>
      <c r="G13" s="491"/>
      <c r="H13" s="491"/>
      <c r="J13" s="558"/>
      <c r="K13" s="558"/>
      <c r="L13" s="558"/>
      <c r="M13" s="370"/>
    </row>
    <row r="14" spans="2:15" ht="22.5" customHeight="1">
      <c r="B14" s="557" t="s">
        <v>168</v>
      </c>
      <c r="C14" s="491" t="s">
        <v>31</v>
      </c>
      <c r="D14" s="491">
        <v>213295</v>
      </c>
      <c r="E14" s="491">
        <v>237040</v>
      </c>
      <c r="F14" s="491">
        <v>288615</v>
      </c>
      <c r="G14" s="491">
        <v>306125</v>
      </c>
      <c r="H14" s="491" t="s">
        <v>116</v>
      </c>
    </row>
    <row r="15" spans="2:15" ht="22.5" customHeight="1">
      <c r="B15" s="557" t="s">
        <v>150</v>
      </c>
      <c r="C15" s="491" t="s">
        <v>31</v>
      </c>
      <c r="D15" s="491">
        <v>4455</v>
      </c>
      <c r="E15" s="491">
        <v>4690</v>
      </c>
      <c r="F15" s="491">
        <v>3775</v>
      </c>
      <c r="G15" s="491">
        <v>3445</v>
      </c>
      <c r="H15" s="491" t="s">
        <v>116</v>
      </c>
      <c r="J15" s="370"/>
      <c r="K15" s="370"/>
      <c r="L15" s="370"/>
      <c r="M15" s="370"/>
    </row>
    <row r="16" spans="2:15" ht="22.5" customHeight="1">
      <c r="B16" s="557" t="s">
        <v>32</v>
      </c>
      <c r="C16" s="556" t="s">
        <v>31</v>
      </c>
      <c r="D16" s="556">
        <v>217750</v>
      </c>
      <c r="E16" s="556">
        <v>241730</v>
      </c>
      <c r="F16" s="556">
        <v>292390</v>
      </c>
      <c r="G16" s="584">
        <v>309570</v>
      </c>
      <c r="H16" s="491" t="s">
        <v>116</v>
      </c>
    </row>
    <row r="18" spans="2:6" s="592" customFormat="1">
      <c r="B18" s="559" t="s">
        <v>151</v>
      </c>
      <c r="F18" s="560"/>
    </row>
    <row r="19" spans="2:6">
      <c r="B19" s="559" t="s">
        <v>420</v>
      </c>
    </row>
    <row r="20" spans="2:6">
      <c r="B20" s="559" t="s">
        <v>407</v>
      </c>
    </row>
    <row r="21" spans="2:6" s="592" customFormat="1">
      <c r="B21" s="559"/>
      <c r="F21" s="560"/>
    </row>
    <row r="22" spans="2:6" s="592" customFormat="1">
      <c r="B22" s="559" t="s">
        <v>456</v>
      </c>
      <c r="F22" s="560"/>
    </row>
    <row r="23" spans="2:6" s="592" customFormat="1">
      <c r="B23" s="559" t="s">
        <v>457</v>
      </c>
      <c r="F23" s="560"/>
    </row>
    <row r="24" spans="2:6" s="592" customFormat="1">
      <c r="B24" s="559"/>
      <c r="F24" s="560"/>
    </row>
    <row r="26" spans="2:6">
      <c r="B26" s="604" t="s">
        <v>308</v>
      </c>
    </row>
  </sheetData>
  <hyperlinks>
    <hyperlink ref="B26" location="Index!A1" display="Back to Index"/>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1:H24"/>
  <sheetViews>
    <sheetView workbookViewId="0"/>
  </sheetViews>
  <sheetFormatPr defaultRowHeight="15"/>
  <cols>
    <col min="1" max="1" width="4.28515625" style="371" customWidth="1"/>
    <col min="2" max="2" width="23.42578125" style="371" customWidth="1"/>
    <col min="3" max="5" width="12.140625" style="371" customWidth="1"/>
    <col min="6" max="6" width="12.140625" style="560" customWidth="1"/>
    <col min="7" max="8" width="12.140625" style="371" customWidth="1"/>
    <col min="9" max="9" width="14.7109375" style="371" customWidth="1"/>
    <col min="10" max="10" width="23.42578125" style="371" customWidth="1"/>
    <col min="11" max="16" width="12.140625" style="371" customWidth="1"/>
    <col min="17" max="18" width="9.140625" style="371"/>
    <col min="19" max="19" width="23.42578125" style="371" customWidth="1"/>
    <col min="20" max="25" width="12.140625" style="371" customWidth="1"/>
    <col min="26" max="26" width="9.140625" style="371"/>
    <col min="27" max="27" width="23.42578125" style="371" customWidth="1"/>
    <col min="28" max="33" width="12.140625" style="371" customWidth="1"/>
    <col min="34" max="34" width="9.140625" style="371"/>
    <col min="35" max="35" width="23.42578125" style="371" customWidth="1"/>
    <col min="36" max="41" width="12.140625" style="371" customWidth="1"/>
    <col min="42" max="16384" width="9.140625" style="371"/>
  </cols>
  <sheetData>
    <row r="1" spans="2:8">
      <c r="B1" s="115"/>
      <c r="H1" s="599"/>
    </row>
    <row r="2" spans="2:8">
      <c r="B2" s="554" t="s">
        <v>295</v>
      </c>
    </row>
    <row r="3" spans="2:8">
      <c r="B3" s="554"/>
    </row>
    <row r="4" spans="2:8" ht="22.5" customHeight="1" thickBot="1">
      <c r="B4" s="489" t="s">
        <v>3</v>
      </c>
      <c r="C4" s="471" t="s">
        <v>100</v>
      </c>
      <c r="D4" s="471" t="s">
        <v>101</v>
      </c>
      <c r="E4" s="471" t="s">
        <v>102</v>
      </c>
      <c r="F4" s="471" t="s">
        <v>103</v>
      </c>
      <c r="G4" s="471" t="s">
        <v>104</v>
      </c>
      <c r="H4" s="471" t="s">
        <v>105</v>
      </c>
    </row>
    <row r="5" spans="2:8" ht="22.5" customHeight="1">
      <c r="B5" s="490" t="s">
        <v>34</v>
      </c>
      <c r="C5" s="556"/>
      <c r="D5" s="556"/>
      <c r="E5" s="556"/>
      <c r="F5" s="556"/>
      <c r="G5" s="556"/>
    </row>
    <row r="6" spans="2:8" ht="22.5" customHeight="1">
      <c r="B6" s="557" t="s">
        <v>168</v>
      </c>
      <c r="C6" s="491" t="s">
        <v>31</v>
      </c>
      <c r="D6" s="491">
        <v>164813</v>
      </c>
      <c r="E6" s="491">
        <v>179475</v>
      </c>
      <c r="F6" s="491">
        <v>277642</v>
      </c>
      <c r="G6" s="491">
        <v>281812</v>
      </c>
      <c r="H6" s="491" t="s">
        <v>116</v>
      </c>
    </row>
    <row r="7" spans="2:8" ht="22.5" customHeight="1">
      <c r="B7" s="557" t="s">
        <v>150</v>
      </c>
      <c r="C7" s="491" t="s">
        <v>31</v>
      </c>
      <c r="D7" s="491">
        <v>48285</v>
      </c>
      <c r="E7" s="491">
        <v>46569</v>
      </c>
      <c r="F7" s="491">
        <v>50687</v>
      </c>
      <c r="G7" s="491">
        <v>46100</v>
      </c>
      <c r="H7" s="491" t="s">
        <v>116</v>
      </c>
    </row>
    <row r="8" spans="2:8" ht="22.5" customHeight="1">
      <c r="B8" s="311" t="s">
        <v>32</v>
      </c>
      <c r="C8" s="293" t="s">
        <v>31</v>
      </c>
      <c r="D8" s="605">
        <v>213098</v>
      </c>
      <c r="E8" s="605">
        <v>226044</v>
      </c>
      <c r="F8" s="605">
        <v>328329</v>
      </c>
      <c r="G8" s="605">
        <v>327912</v>
      </c>
      <c r="H8" s="293" t="s">
        <v>116</v>
      </c>
    </row>
    <row r="9" spans="2:8" ht="22.5" customHeight="1">
      <c r="B9" s="490" t="s">
        <v>35</v>
      </c>
      <c r="C9" s="556"/>
      <c r="D9" s="556"/>
      <c r="E9" s="556"/>
      <c r="F9" s="556"/>
      <c r="G9" s="556"/>
    </row>
    <row r="10" spans="2:8" ht="22.5" customHeight="1">
      <c r="B10" s="557" t="s">
        <v>168</v>
      </c>
      <c r="C10" s="491" t="s">
        <v>31</v>
      </c>
      <c r="D10" s="491" t="s">
        <v>31</v>
      </c>
      <c r="E10" s="491" t="s">
        <v>31</v>
      </c>
      <c r="F10" s="491">
        <v>87314</v>
      </c>
      <c r="G10" s="491">
        <v>88362</v>
      </c>
      <c r="H10" s="491">
        <v>83502</v>
      </c>
    </row>
    <row r="11" spans="2:8" ht="22.5" customHeight="1">
      <c r="B11" s="557" t="s">
        <v>150</v>
      </c>
      <c r="C11" s="491">
        <v>45328</v>
      </c>
      <c r="D11" s="491">
        <v>44244</v>
      </c>
      <c r="E11" s="491">
        <v>50281</v>
      </c>
      <c r="F11" s="491">
        <v>47626</v>
      </c>
      <c r="G11" s="491">
        <v>50714</v>
      </c>
      <c r="H11" s="491">
        <v>48299</v>
      </c>
    </row>
    <row r="12" spans="2:8" ht="22.5" customHeight="1">
      <c r="B12" s="311" t="s">
        <v>32</v>
      </c>
      <c r="C12" s="605">
        <v>45328</v>
      </c>
      <c r="D12" s="605">
        <v>44244</v>
      </c>
      <c r="E12" s="605">
        <v>50281</v>
      </c>
      <c r="F12" s="605">
        <v>134940</v>
      </c>
      <c r="G12" s="605">
        <v>139076</v>
      </c>
      <c r="H12" s="605">
        <v>131801</v>
      </c>
    </row>
    <row r="13" spans="2:8" ht="22.5" customHeight="1">
      <c r="B13" s="490" t="s">
        <v>36</v>
      </c>
      <c r="C13" s="556"/>
      <c r="D13" s="556"/>
      <c r="E13" s="556"/>
      <c r="F13" s="556"/>
      <c r="G13" s="556"/>
      <c r="H13" s="491"/>
    </row>
    <row r="14" spans="2:8" ht="22.5" customHeight="1">
      <c r="B14" s="557" t="s">
        <v>168</v>
      </c>
      <c r="C14" s="491">
        <v>20204</v>
      </c>
      <c r="D14" s="491">
        <v>21220</v>
      </c>
      <c r="E14" s="491">
        <v>22671</v>
      </c>
      <c r="F14" s="491">
        <v>26541</v>
      </c>
      <c r="G14" s="491">
        <v>28816</v>
      </c>
      <c r="H14" s="491" t="s">
        <v>116</v>
      </c>
    </row>
    <row r="15" spans="2:8" ht="22.5" customHeight="1">
      <c r="B15" s="557" t="s">
        <v>150</v>
      </c>
      <c r="C15" s="491">
        <v>203</v>
      </c>
      <c r="D15" s="491">
        <v>191</v>
      </c>
      <c r="E15" s="491">
        <v>71</v>
      </c>
      <c r="F15" s="491">
        <v>172</v>
      </c>
      <c r="G15" s="491">
        <v>162</v>
      </c>
      <c r="H15" s="491" t="s">
        <v>116</v>
      </c>
    </row>
    <row r="16" spans="2:8" ht="22.5" customHeight="1">
      <c r="B16" s="557" t="s">
        <v>32</v>
      </c>
      <c r="C16" s="556">
        <v>20407</v>
      </c>
      <c r="D16" s="556">
        <v>21411</v>
      </c>
      <c r="E16" s="556">
        <v>22742</v>
      </c>
      <c r="F16" s="556">
        <v>26713</v>
      </c>
      <c r="G16" s="556">
        <v>28978</v>
      </c>
      <c r="H16" s="491" t="s">
        <v>116</v>
      </c>
    </row>
    <row r="18" spans="2:6">
      <c r="B18" s="559" t="s">
        <v>151</v>
      </c>
    </row>
    <row r="19" spans="2:6" s="592" customFormat="1">
      <c r="B19" s="559" t="s">
        <v>420</v>
      </c>
      <c r="F19" s="560"/>
    </row>
    <row r="20" spans="2:6" s="592" customFormat="1">
      <c r="B20" s="559"/>
      <c r="F20" s="560"/>
    </row>
    <row r="21" spans="2:6">
      <c r="B21" s="559" t="s">
        <v>456</v>
      </c>
    </row>
    <row r="22" spans="2:6">
      <c r="B22" s="559" t="s">
        <v>457</v>
      </c>
    </row>
    <row r="23" spans="2:6">
      <c r="B23" s="559"/>
    </row>
    <row r="24" spans="2:6">
      <c r="B24" s="604" t="s">
        <v>308</v>
      </c>
    </row>
  </sheetData>
  <hyperlinks>
    <hyperlink ref="B24" location="Index!A1" display="Back to Index"/>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L58"/>
  <sheetViews>
    <sheetView workbookViewId="0">
      <pane ySplit="4" topLeftCell="A5" activePane="bottomLeft" state="frozen"/>
      <selection pane="bottomLeft"/>
    </sheetView>
  </sheetViews>
  <sheetFormatPr defaultRowHeight="15"/>
  <cols>
    <col min="1" max="1" width="4.28515625" style="371" customWidth="1"/>
    <col min="2" max="2" width="27" style="369" customWidth="1"/>
    <col min="3" max="12" width="12.28515625" style="371" customWidth="1"/>
    <col min="13" max="16384" width="9.140625" style="371"/>
  </cols>
  <sheetData>
    <row r="1" spans="1:12">
      <c r="G1" s="599"/>
    </row>
    <row r="2" spans="1:12">
      <c r="B2" s="292" t="s">
        <v>382</v>
      </c>
      <c r="C2" s="292"/>
    </row>
    <row r="3" spans="1:12">
      <c r="D3" s="368"/>
    </row>
    <row r="4" spans="1:12" ht="15.75" thickBot="1">
      <c r="A4" s="370"/>
      <c r="B4" s="332"/>
      <c r="C4" s="333">
        <v>2006</v>
      </c>
      <c r="D4" s="333">
        <v>2007</v>
      </c>
      <c r="E4" s="333">
        <v>2008</v>
      </c>
      <c r="F4" s="333">
        <v>2009</v>
      </c>
      <c r="G4" s="333">
        <v>2010</v>
      </c>
      <c r="H4" s="333">
        <v>2011</v>
      </c>
      <c r="I4" s="333">
        <v>2012</v>
      </c>
      <c r="J4" s="333">
        <v>2013</v>
      </c>
      <c r="K4" s="333">
        <v>2014</v>
      </c>
      <c r="L4" s="333">
        <v>2015</v>
      </c>
    </row>
    <row r="5" spans="1:12">
      <c r="B5" s="334" t="s">
        <v>49</v>
      </c>
      <c r="C5" s="758"/>
      <c r="D5" s="758"/>
      <c r="E5" s="758"/>
      <c r="F5" s="758"/>
      <c r="G5" s="758"/>
      <c r="H5" s="758"/>
      <c r="I5" s="758"/>
      <c r="J5" s="758"/>
      <c r="K5" s="758"/>
      <c r="L5" s="758"/>
    </row>
    <row r="6" spans="1:12">
      <c r="B6" s="364" t="s">
        <v>112</v>
      </c>
      <c r="C6" s="362">
        <v>86528</v>
      </c>
      <c r="D6" s="362">
        <v>93703</v>
      </c>
      <c r="E6" s="362">
        <v>99861</v>
      </c>
      <c r="F6" s="362">
        <v>97538</v>
      </c>
      <c r="G6" s="362">
        <v>98304</v>
      </c>
      <c r="H6" s="362">
        <v>100722</v>
      </c>
      <c r="I6" s="362">
        <v>93077</v>
      </c>
      <c r="J6" s="362">
        <v>89322</v>
      </c>
      <c r="K6" s="362">
        <v>82762</v>
      </c>
      <c r="L6" s="362">
        <v>73180</v>
      </c>
    </row>
    <row r="7" spans="1:12">
      <c r="B7" s="364" t="s">
        <v>113</v>
      </c>
      <c r="C7" s="362">
        <v>20954</v>
      </c>
      <c r="D7" s="362">
        <v>23536</v>
      </c>
      <c r="E7" s="362">
        <v>27515</v>
      </c>
      <c r="F7" s="362">
        <v>26754</v>
      </c>
      <c r="G7" s="362">
        <v>30760</v>
      </c>
      <c r="H7" s="362">
        <v>31007</v>
      </c>
      <c r="I7" s="362">
        <v>31269</v>
      </c>
      <c r="J7" s="362">
        <v>30889</v>
      </c>
      <c r="K7" s="362">
        <v>29883</v>
      </c>
      <c r="L7" s="362">
        <v>27381</v>
      </c>
    </row>
    <row r="8" spans="1:12">
      <c r="B8" s="364" t="s">
        <v>114</v>
      </c>
      <c r="C8" s="362">
        <v>16862</v>
      </c>
      <c r="D8" s="362">
        <v>18416</v>
      </c>
      <c r="E8" s="362">
        <v>21827</v>
      </c>
      <c r="F8" s="362">
        <v>22721</v>
      </c>
      <c r="G8" s="362">
        <v>23387</v>
      </c>
      <c r="H8" s="362">
        <v>22483</v>
      </c>
      <c r="I8" s="362">
        <v>20088</v>
      </c>
      <c r="J8" s="362">
        <v>19592</v>
      </c>
      <c r="K8" s="362">
        <v>15615</v>
      </c>
      <c r="L8" s="362">
        <v>14216</v>
      </c>
    </row>
    <row r="9" spans="1:12">
      <c r="B9" s="363" t="s">
        <v>115</v>
      </c>
      <c r="C9" s="362">
        <v>124344</v>
      </c>
      <c r="D9" s="362">
        <v>135655</v>
      </c>
      <c r="E9" s="362">
        <v>149203</v>
      </c>
      <c r="F9" s="362">
        <v>147013</v>
      </c>
      <c r="G9" s="362">
        <v>152451</v>
      </c>
      <c r="H9" s="362">
        <v>154212</v>
      </c>
      <c r="I9" s="362">
        <v>144434</v>
      </c>
      <c r="J9" s="362">
        <v>139803</v>
      </c>
      <c r="K9" s="362">
        <v>128260</v>
      </c>
      <c r="L9" s="362">
        <v>115377</v>
      </c>
    </row>
    <row r="10" spans="1:12">
      <c r="B10" s="294" t="s">
        <v>421</v>
      </c>
      <c r="C10" s="291">
        <v>87360</v>
      </c>
      <c r="D10" s="291">
        <v>97583</v>
      </c>
      <c r="E10" s="291">
        <v>108161</v>
      </c>
      <c r="F10" s="291">
        <v>111184</v>
      </c>
      <c r="G10" s="291">
        <v>111744</v>
      </c>
      <c r="H10" s="291">
        <v>112723</v>
      </c>
      <c r="I10" s="291">
        <v>105620</v>
      </c>
      <c r="J10" s="291">
        <v>101237</v>
      </c>
      <c r="K10" s="291">
        <v>89614</v>
      </c>
      <c r="L10" s="291">
        <v>71707</v>
      </c>
    </row>
    <row r="11" spans="1:12">
      <c r="B11" s="365" t="s">
        <v>70</v>
      </c>
      <c r="C11" s="362"/>
      <c r="D11" s="362"/>
      <c r="E11" s="362"/>
      <c r="F11" s="362"/>
      <c r="G11" s="362"/>
      <c r="H11" s="362"/>
      <c r="I11" s="362"/>
      <c r="J11" s="362"/>
      <c r="K11" s="362"/>
      <c r="L11" s="362"/>
    </row>
    <row r="12" spans="1:12">
      <c r="B12" s="364" t="s">
        <v>112</v>
      </c>
      <c r="C12" s="362">
        <v>6525</v>
      </c>
      <c r="D12" s="362">
        <v>6581</v>
      </c>
      <c r="E12" s="362">
        <v>6833</v>
      </c>
      <c r="F12" s="362">
        <v>6253</v>
      </c>
      <c r="G12" s="362">
        <v>6572</v>
      </c>
      <c r="H12" s="362">
        <v>7009</v>
      </c>
      <c r="I12" s="362">
        <v>5689</v>
      </c>
      <c r="J12" s="362">
        <v>5637</v>
      </c>
      <c r="K12" s="362">
        <v>5366</v>
      </c>
      <c r="L12" s="362">
        <v>4590</v>
      </c>
    </row>
    <row r="13" spans="1:12">
      <c r="B13" s="364" t="s">
        <v>113</v>
      </c>
      <c r="C13" s="362">
        <v>893</v>
      </c>
      <c r="D13" s="362">
        <v>897</v>
      </c>
      <c r="E13" s="362">
        <v>989</v>
      </c>
      <c r="F13" s="362">
        <v>843</v>
      </c>
      <c r="G13" s="362">
        <v>915</v>
      </c>
      <c r="H13" s="362">
        <v>822</v>
      </c>
      <c r="I13" s="362">
        <v>799</v>
      </c>
      <c r="J13" s="362">
        <v>705</v>
      </c>
      <c r="K13" s="362">
        <v>825</v>
      </c>
      <c r="L13" s="362">
        <v>775</v>
      </c>
    </row>
    <row r="14" spans="1:12">
      <c r="B14" s="311" t="s">
        <v>115</v>
      </c>
      <c r="C14" s="291">
        <v>7422</v>
      </c>
      <c r="D14" s="291">
        <v>7478</v>
      </c>
      <c r="E14" s="291">
        <v>7822</v>
      </c>
      <c r="F14" s="291">
        <v>7096</v>
      </c>
      <c r="G14" s="291">
        <v>7487</v>
      </c>
      <c r="H14" s="291">
        <v>7831</v>
      </c>
      <c r="I14" s="291">
        <v>6488</v>
      </c>
      <c r="J14" s="291">
        <v>6342</v>
      </c>
      <c r="K14" s="291">
        <f>SUM(K12,K13)</f>
        <v>6191</v>
      </c>
      <c r="L14" s="291">
        <f>SUM(L12,L13)</f>
        <v>5365</v>
      </c>
    </row>
    <row r="15" spans="1:12">
      <c r="B15" s="365" t="s">
        <v>10</v>
      </c>
      <c r="C15" s="362"/>
      <c r="D15" s="362"/>
      <c r="E15" s="362"/>
      <c r="F15" s="362"/>
      <c r="G15" s="362"/>
      <c r="H15" s="362"/>
      <c r="I15" s="362"/>
      <c r="J15" s="362"/>
      <c r="K15" s="362"/>
      <c r="L15" s="362"/>
    </row>
    <row r="16" spans="1:12">
      <c r="B16" s="364" t="s">
        <v>112</v>
      </c>
      <c r="C16" s="362">
        <v>49408</v>
      </c>
      <c r="D16" s="362">
        <v>48299</v>
      </c>
      <c r="E16" s="362">
        <v>53976</v>
      </c>
      <c r="F16" s="362">
        <v>55544</v>
      </c>
      <c r="G16" s="362">
        <v>59750</v>
      </c>
      <c r="H16" s="362">
        <v>62758</v>
      </c>
      <c r="I16" s="362">
        <v>57135</v>
      </c>
      <c r="J16" s="362">
        <v>54549</v>
      </c>
      <c r="K16" s="362">
        <v>48750</v>
      </c>
      <c r="L16" s="362">
        <v>42065</v>
      </c>
    </row>
    <row r="17" spans="2:12">
      <c r="B17" s="364" t="s">
        <v>113</v>
      </c>
      <c r="C17" s="362">
        <v>6594</v>
      </c>
      <c r="D17" s="362">
        <v>7264</v>
      </c>
      <c r="E17" s="362">
        <v>9127</v>
      </c>
      <c r="F17" s="362">
        <v>11054</v>
      </c>
      <c r="G17" s="362">
        <v>15534</v>
      </c>
      <c r="H17" s="362">
        <v>17265</v>
      </c>
      <c r="I17" s="362">
        <v>17982</v>
      </c>
      <c r="J17" s="362">
        <v>17453</v>
      </c>
      <c r="K17" s="362">
        <v>15777</v>
      </c>
      <c r="L17" s="362">
        <v>13717</v>
      </c>
    </row>
    <row r="18" spans="2:12">
      <c r="B18" s="311" t="s">
        <v>115</v>
      </c>
      <c r="C18" s="291">
        <v>55984</v>
      </c>
      <c r="D18" s="291">
        <v>55563</v>
      </c>
      <c r="E18" s="291">
        <v>63103</v>
      </c>
      <c r="F18" s="291">
        <v>66598</v>
      </c>
      <c r="G18" s="291">
        <v>75284</v>
      </c>
      <c r="H18" s="291">
        <v>80023</v>
      </c>
      <c r="I18" s="291">
        <v>75117</v>
      </c>
      <c r="J18" s="291">
        <v>72002</v>
      </c>
      <c r="K18" s="291">
        <f>SUM(K16,K17)</f>
        <v>64527</v>
      </c>
      <c r="L18" s="291">
        <f>SUM(L16,L17)</f>
        <v>55782</v>
      </c>
    </row>
    <row r="19" spans="2:12">
      <c r="B19" s="365" t="s">
        <v>12</v>
      </c>
      <c r="C19" s="362"/>
      <c r="D19" s="362"/>
      <c r="E19" s="362"/>
      <c r="F19" s="362"/>
      <c r="G19" s="362"/>
      <c r="H19" s="362"/>
      <c r="I19" s="362"/>
      <c r="J19" s="362"/>
      <c r="K19" s="362"/>
      <c r="L19" s="362"/>
    </row>
    <row r="20" spans="2:12">
      <c r="B20" s="364" t="s">
        <v>112</v>
      </c>
      <c r="C20" s="362">
        <v>11947</v>
      </c>
      <c r="D20" s="362">
        <v>15104</v>
      </c>
      <c r="E20" s="362">
        <v>17989</v>
      </c>
      <c r="F20" s="362">
        <v>17661</v>
      </c>
      <c r="G20" s="362">
        <v>15493</v>
      </c>
      <c r="H20" s="362">
        <v>15887</v>
      </c>
      <c r="I20" s="362">
        <v>14868</v>
      </c>
      <c r="J20" s="362">
        <v>14197</v>
      </c>
      <c r="K20" s="362">
        <v>13659</v>
      </c>
      <c r="L20" s="362">
        <v>11447</v>
      </c>
    </row>
    <row r="21" spans="2:12">
      <c r="B21" s="364" t="s">
        <v>113</v>
      </c>
      <c r="C21" s="362">
        <v>3509</v>
      </c>
      <c r="D21" s="362">
        <v>4112</v>
      </c>
      <c r="E21" s="362">
        <v>4885</v>
      </c>
      <c r="F21" s="362">
        <v>4868</v>
      </c>
      <c r="G21" s="362">
        <v>4541</v>
      </c>
      <c r="H21" s="362">
        <v>4215</v>
      </c>
      <c r="I21" s="362">
        <v>3855</v>
      </c>
      <c r="J21" s="362">
        <v>4184</v>
      </c>
      <c r="K21" s="362">
        <v>4731</v>
      </c>
      <c r="L21" s="362">
        <v>4502</v>
      </c>
    </row>
    <row r="22" spans="2:12">
      <c r="B22" s="311" t="s">
        <v>115</v>
      </c>
      <c r="C22" s="291">
        <v>15470</v>
      </c>
      <c r="D22" s="291">
        <v>19216</v>
      </c>
      <c r="E22" s="291">
        <v>22874</v>
      </c>
      <c r="F22" s="291">
        <v>22529</v>
      </c>
      <c r="G22" s="291">
        <v>20034</v>
      </c>
      <c r="H22" s="291">
        <v>20102</v>
      </c>
      <c r="I22" s="291">
        <v>18723</v>
      </c>
      <c r="J22" s="291">
        <v>18381</v>
      </c>
      <c r="K22" s="291">
        <f>SUM(K20,K21)</f>
        <v>18390</v>
      </c>
      <c r="L22" s="291">
        <f>SUM(L20,L21)</f>
        <v>15949</v>
      </c>
    </row>
    <row r="23" spans="2:12">
      <c r="B23" s="365" t="s">
        <v>13</v>
      </c>
      <c r="C23" s="362"/>
      <c r="D23" s="362"/>
      <c r="E23" s="362"/>
      <c r="F23" s="362"/>
      <c r="G23" s="362"/>
      <c r="H23" s="362"/>
      <c r="I23" s="362"/>
      <c r="J23" s="362"/>
      <c r="K23" s="362"/>
      <c r="L23" s="362"/>
    </row>
    <row r="24" spans="2:12">
      <c r="B24" s="364" t="s">
        <v>112</v>
      </c>
      <c r="C24" s="362">
        <v>2093</v>
      </c>
      <c r="D24" s="362">
        <v>2636</v>
      </c>
      <c r="E24" s="362">
        <v>3174</v>
      </c>
      <c r="F24" s="362">
        <v>2290</v>
      </c>
      <c r="G24" s="362">
        <v>1976</v>
      </c>
      <c r="H24" s="362">
        <v>2035</v>
      </c>
      <c r="I24" s="362">
        <v>1695</v>
      </c>
      <c r="J24" s="362">
        <v>1734</v>
      </c>
      <c r="K24" s="362">
        <v>1475</v>
      </c>
      <c r="L24" s="362">
        <v>1527</v>
      </c>
    </row>
    <row r="25" spans="2:12">
      <c r="B25" s="364" t="s">
        <v>113</v>
      </c>
      <c r="C25" s="362">
        <v>1983</v>
      </c>
      <c r="D25" s="362">
        <v>1977</v>
      </c>
      <c r="E25" s="362">
        <v>2721</v>
      </c>
      <c r="F25" s="362">
        <v>1951</v>
      </c>
      <c r="G25" s="362">
        <v>1703</v>
      </c>
      <c r="H25" s="362">
        <v>1756</v>
      </c>
      <c r="I25" s="362">
        <v>2150</v>
      </c>
      <c r="J25" s="362">
        <v>2082</v>
      </c>
      <c r="K25" s="362">
        <v>2182</v>
      </c>
      <c r="L25" s="362">
        <v>2080</v>
      </c>
    </row>
    <row r="26" spans="2:12">
      <c r="B26" s="311" t="s">
        <v>115</v>
      </c>
      <c r="C26" s="291">
        <v>4076</v>
      </c>
      <c r="D26" s="291">
        <v>4613</v>
      </c>
      <c r="E26" s="291">
        <v>5895</v>
      </c>
      <c r="F26" s="291">
        <v>4241</v>
      </c>
      <c r="G26" s="291">
        <v>3679</v>
      </c>
      <c r="H26" s="291">
        <v>3791</v>
      </c>
      <c r="I26" s="291">
        <v>3845</v>
      </c>
      <c r="J26" s="291">
        <v>3816</v>
      </c>
      <c r="K26" s="291">
        <f>SUM(K24,K25)</f>
        <v>3657</v>
      </c>
      <c r="L26" s="291">
        <f>SUM(L24,L25)</f>
        <v>3607</v>
      </c>
    </row>
    <row r="27" spans="2:12">
      <c r="B27" s="365" t="s">
        <v>88</v>
      </c>
      <c r="C27" s="362"/>
      <c r="D27" s="362"/>
      <c r="E27" s="362"/>
      <c r="F27" s="362"/>
      <c r="G27" s="362"/>
      <c r="H27" s="362"/>
      <c r="I27" s="362"/>
      <c r="J27" s="362"/>
      <c r="K27" s="362"/>
      <c r="L27" s="362"/>
    </row>
    <row r="28" spans="2:12">
      <c r="B28" s="364" t="s">
        <v>112</v>
      </c>
      <c r="C28" s="362">
        <v>4965</v>
      </c>
      <c r="D28" s="362">
        <v>5766</v>
      </c>
      <c r="E28" s="362">
        <v>4127</v>
      </c>
      <c r="F28" s="362">
        <v>2918</v>
      </c>
      <c r="G28" s="362">
        <v>1514</v>
      </c>
      <c r="H28" s="362">
        <v>2226</v>
      </c>
      <c r="I28" s="362">
        <v>2567</v>
      </c>
      <c r="J28" s="362">
        <v>2707</v>
      </c>
      <c r="K28" s="362">
        <v>2517</v>
      </c>
      <c r="L28" s="362">
        <v>2439</v>
      </c>
    </row>
    <row r="29" spans="2:12">
      <c r="B29" s="364" t="s">
        <v>113</v>
      </c>
      <c r="C29" s="362">
        <v>1263</v>
      </c>
      <c r="D29" s="362">
        <v>1423</v>
      </c>
      <c r="E29" s="362">
        <v>980</v>
      </c>
      <c r="F29" s="362">
        <v>690</v>
      </c>
      <c r="G29" s="362">
        <v>298</v>
      </c>
      <c r="H29" s="362">
        <v>286</v>
      </c>
      <c r="I29" s="362">
        <v>478</v>
      </c>
      <c r="J29" s="362">
        <v>616</v>
      </c>
      <c r="K29" s="362">
        <v>660</v>
      </c>
      <c r="L29" s="362">
        <v>768</v>
      </c>
    </row>
    <row r="30" spans="2:12">
      <c r="B30" s="311" t="s">
        <v>115</v>
      </c>
      <c r="C30" s="291">
        <v>6233</v>
      </c>
      <c r="D30" s="291">
        <v>7189</v>
      </c>
      <c r="E30" s="291">
        <v>5107</v>
      </c>
      <c r="F30" s="291">
        <v>3608</v>
      </c>
      <c r="G30" s="291">
        <v>1812</v>
      </c>
      <c r="H30" s="291">
        <v>2512</v>
      </c>
      <c r="I30" s="291">
        <v>3045</v>
      </c>
      <c r="J30" s="291">
        <v>3323</v>
      </c>
      <c r="K30" s="291">
        <f>SUM(K28,K29)</f>
        <v>3177</v>
      </c>
      <c r="L30" s="291">
        <f>SUM(L28,L29)</f>
        <v>3207</v>
      </c>
    </row>
    <row r="31" spans="2:12">
      <c r="B31" s="365" t="s">
        <v>42</v>
      </c>
      <c r="C31" s="362"/>
      <c r="D31" s="362"/>
      <c r="E31" s="362"/>
      <c r="F31" s="362"/>
      <c r="G31" s="362"/>
      <c r="H31" s="362"/>
      <c r="I31" s="362"/>
      <c r="J31" s="362"/>
      <c r="K31" s="362"/>
      <c r="L31" s="362"/>
    </row>
    <row r="32" spans="2:12">
      <c r="B32" s="364" t="s">
        <v>112</v>
      </c>
      <c r="C32" s="362">
        <v>9461</v>
      </c>
      <c r="D32" s="362">
        <v>10029</v>
      </c>
      <c r="E32" s="362">
        <v>10509</v>
      </c>
      <c r="F32" s="362">
        <v>9998</v>
      </c>
      <c r="G32" s="362">
        <v>9878</v>
      </c>
      <c r="H32" s="362">
        <v>7036</v>
      </c>
      <c r="I32" s="362">
        <v>6370</v>
      </c>
      <c r="J32" s="362">
        <v>6304</v>
      </c>
      <c r="K32" s="362">
        <v>6314</v>
      </c>
      <c r="L32" s="362">
        <v>6113</v>
      </c>
    </row>
    <row r="33" spans="2:12">
      <c r="B33" s="364" t="s">
        <v>113</v>
      </c>
      <c r="C33" s="362">
        <v>6276</v>
      </c>
      <c r="D33" s="362">
        <v>6528</v>
      </c>
      <c r="E33" s="362">
        <v>7417</v>
      </c>
      <c r="F33" s="362">
        <v>6356</v>
      </c>
      <c r="G33" s="362">
        <v>6770</v>
      </c>
      <c r="H33" s="362">
        <v>5780</v>
      </c>
      <c r="I33" s="362">
        <v>5069</v>
      </c>
      <c r="J33" s="362">
        <v>5027</v>
      </c>
      <c r="K33" s="362">
        <v>4962</v>
      </c>
      <c r="L33" s="362">
        <v>4708</v>
      </c>
    </row>
    <row r="34" spans="2:12">
      <c r="B34" s="311" t="s">
        <v>115</v>
      </c>
      <c r="C34" s="291">
        <v>15741</v>
      </c>
      <c r="D34" s="291">
        <v>16557</v>
      </c>
      <c r="E34" s="291">
        <v>17926</v>
      </c>
      <c r="F34" s="291">
        <v>16354</v>
      </c>
      <c r="G34" s="291">
        <v>16648</v>
      </c>
      <c r="H34" s="291">
        <v>12816</v>
      </c>
      <c r="I34" s="291">
        <v>11439</v>
      </c>
      <c r="J34" s="291">
        <v>11331</v>
      </c>
      <c r="K34" s="291">
        <f>SUM(K32,K33)</f>
        <v>11276</v>
      </c>
      <c r="L34" s="291">
        <f>SUM(L32,L33)</f>
        <v>10821</v>
      </c>
    </row>
    <row r="35" spans="2:12">
      <c r="B35" s="365" t="s">
        <v>89</v>
      </c>
      <c r="C35" s="362"/>
      <c r="D35" s="362"/>
      <c r="E35" s="362"/>
      <c r="F35" s="362"/>
      <c r="G35" s="362"/>
      <c r="H35" s="362"/>
      <c r="I35" s="362"/>
      <c r="J35" s="362"/>
      <c r="K35" s="362"/>
      <c r="L35" s="362"/>
    </row>
    <row r="36" spans="2:12">
      <c r="B36" s="364" t="s">
        <v>112</v>
      </c>
      <c r="C36" s="362" t="s">
        <v>31</v>
      </c>
      <c r="D36" s="362" t="s">
        <v>31</v>
      </c>
      <c r="E36" s="362" t="s">
        <v>31</v>
      </c>
      <c r="F36" s="362" t="s">
        <v>31</v>
      </c>
      <c r="G36" s="362">
        <v>53</v>
      </c>
      <c r="H36" s="362">
        <v>81</v>
      </c>
      <c r="I36" s="362">
        <v>44</v>
      </c>
      <c r="J36" s="362">
        <v>50</v>
      </c>
      <c r="K36" s="362">
        <v>39</v>
      </c>
      <c r="L36" s="362">
        <v>59</v>
      </c>
    </row>
    <row r="37" spans="2:12">
      <c r="B37" s="364" t="s">
        <v>113</v>
      </c>
      <c r="C37" s="362" t="s">
        <v>31</v>
      </c>
      <c r="D37" s="362" t="s">
        <v>31</v>
      </c>
      <c r="E37" s="362" t="s">
        <v>31</v>
      </c>
      <c r="F37" s="362" t="s">
        <v>31</v>
      </c>
      <c r="G37" s="362">
        <v>16</v>
      </c>
      <c r="H37" s="362">
        <v>7</v>
      </c>
      <c r="I37" s="362">
        <v>6</v>
      </c>
      <c r="J37" s="362">
        <v>13</v>
      </c>
      <c r="K37" s="362">
        <v>13</v>
      </c>
      <c r="L37" s="362">
        <v>15</v>
      </c>
    </row>
    <row r="38" spans="2:12">
      <c r="B38" s="311" t="s">
        <v>115</v>
      </c>
      <c r="C38" s="291">
        <v>172</v>
      </c>
      <c r="D38" s="291">
        <v>165</v>
      </c>
      <c r="E38" s="291">
        <v>156</v>
      </c>
      <c r="F38" s="291">
        <v>106</v>
      </c>
      <c r="G38" s="291">
        <v>69</v>
      </c>
      <c r="H38" s="291">
        <v>88</v>
      </c>
      <c r="I38" s="291">
        <v>50</v>
      </c>
      <c r="J38" s="291">
        <v>63</v>
      </c>
      <c r="K38" s="291">
        <v>52</v>
      </c>
      <c r="L38" s="291">
        <v>74</v>
      </c>
    </row>
    <row r="39" spans="2:12">
      <c r="B39" s="365" t="s">
        <v>423</v>
      </c>
      <c r="C39" s="362"/>
      <c r="D39" s="362"/>
      <c r="E39" s="362"/>
      <c r="F39" s="362"/>
      <c r="G39" s="362"/>
      <c r="H39" s="362"/>
      <c r="I39" s="362"/>
      <c r="J39" s="362"/>
      <c r="K39" s="362"/>
      <c r="L39" s="362"/>
    </row>
    <row r="40" spans="2:12">
      <c r="B40" s="364" t="s">
        <v>112</v>
      </c>
      <c r="C40" s="362" t="s">
        <v>31</v>
      </c>
      <c r="D40" s="362" t="s">
        <v>31</v>
      </c>
      <c r="E40" s="362" t="s">
        <v>31</v>
      </c>
      <c r="F40" s="362" t="s">
        <v>31</v>
      </c>
      <c r="G40" s="362" t="s">
        <v>31</v>
      </c>
      <c r="H40" s="362" t="s">
        <v>31</v>
      </c>
      <c r="I40" s="362">
        <v>2641</v>
      </c>
      <c r="J40" s="362">
        <v>2224</v>
      </c>
      <c r="K40" s="362">
        <v>1623</v>
      </c>
      <c r="L40" s="362">
        <v>1174</v>
      </c>
    </row>
    <row r="41" spans="2:12">
      <c r="B41" s="364" t="s">
        <v>113</v>
      </c>
      <c r="C41" s="362" t="s">
        <v>31</v>
      </c>
      <c r="D41" s="362" t="s">
        <v>31</v>
      </c>
      <c r="E41" s="362" t="s">
        <v>31</v>
      </c>
      <c r="F41" s="362" t="s">
        <v>31</v>
      </c>
      <c r="G41" s="362" t="s">
        <v>31</v>
      </c>
      <c r="H41" s="362" t="s">
        <v>31</v>
      </c>
      <c r="I41" s="362">
        <v>121</v>
      </c>
      <c r="J41" s="362">
        <v>286</v>
      </c>
      <c r="K41" s="362">
        <v>251</v>
      </c>
      <c r="L41" s="362">
        <v>294</v>
      </c>
    </row>
    <row r="42" spans="2:12">
      <c r="B42" s="311" t="s">
        <v>115</v>
      </c>
      <c r="C42" s="291" t="s">
        <v>31</v>
      </c>
      <c r="D42" s="291" t="s">
        <v>31</v>
      </c>
      <c r="E42" s="291" t="s">
        <v>31</v>
      </c>
      <c r="F42" s="291" t="s">
        <v>31</v>
      </c>
      <c r="G42" s="291" t="s">
        <v>31</v>
      </c>
      <c r="H42" s="291" t="s">
        <v>31</v>
      </c>
      <c r="I42" s="291">
        <v>2873</v>
      </c>
      <c r="J42" s="291">
        <v>2510</v>
      </c>
      <c r="K42" s="291">
        <v>1874</v>
      </c>
      <c r="L42" s="291">
        <v>1468</v>
      </c>
    </row>
    <row r="43" spans="2:12">
      <c r="B43" s="365" t="s">
        <v>71</v>
      </c>
      <c r="C43" s="362"/>
      <c r="D43" s="362"/>
      <c r="E43" s="362"/>
      <c r="F43" s="362"/>
      <c r="G43" s="362"/>
      <c r="H43" s="362"/>
      <c r="I43" s="362"/>
      <c r="J43" s="362"/>
      <c r="K43" s="362"/>
      <c r="L43" s="362"/>
    </row>
    <row r="44" spans="2:12">
      <c r="B44" s="364" t="s">
        <v>112</v>
      </c>
      <c r="C44" s="362" t="s">
        <v>31</v>
      </c>
      <c r="D44" s="362" t="s">
        <v>31</v>
      </c>
      <c r="E44" s="362" t="s">
        <v>31</v>
      </c>
      <c r="F44" s="362" t="s">
        <v>31</v>
      </c>
      <c r="G44" s="362" t="s">
        <v>31</v>
      </c>
      <c r="H44" s="362">
        <v>65</v>
      </c>
      <c r="I44" s="362">
        <v>63</v>
      </c>
      <c r="J44" s="362">
        <v>99</v>
      </c>
      <c r="K44" s="362">
        <v>104</v>
      </c>
      <c r="L44" s="362">
        <v>94</v>
      </c>
    </row>
    <row r="45" spans="2:12">
      <c r="B45" s="364" t="s">
        <v>113</v>
      </c>
      <c r="C45" s="362" t="s">
        <v>31</v>
      </c>
      <c r="D45" s="362" t="s">
        <v>31</v>
      </c>
      <c r="E45" s="362" t="s">
        <v>31</v>
      </c>
      <c r="F45" s="362" t="s">
        <v>31</v>
      </c>
      <c r="G45" s="362" t="s">
        <v>31</v>
      </c>
      <c r="H45" s="362">
        <v>8</v>
      </c>
      <c r="I45" s="362">
        <v>26</v>
      </c>
      <c r="J45" s="362">
        <v>26</v>
      </c>
      <c r="K45" s="362">
        <v>27</v>
      </c>
      <c r="L45" s="362">
        <v>26</v>
      </c>
    </row>
    <row r="46" spans="2:12">
      <c r="B46" s="311" t="s">
        <v>115</v>
      </c>
      <c r="C46" s="291" t="s">
        <v>31</v>
      </c>
      <c r="D46" s="291" t="s">
        <v>31</v>
      </c>
      <c r="E46" s="291" t="s">
        <v>31</v>
      </c>
      <c r="F46" s="291" t="s">
        <v>31</v>
      </c>
      <c r="G46" s="291" t="s">
        <v>31</v>
      </c>
      <c r="H46" s="291">
        <v>73</v>
      </c>
      <c r="I46" s="291">
        <v>89</v>
      </c>
      <c r="J46" s="291">
        <v>125</v>
      </c>
      <c r="K46" s="291">
        <v>131</v>
      </c>
      <c r="L46" s="291">
        <v>120</v>
      </c>
    </row>
    <row r="47" spans="2:12">
      <c r="B47" s="365" t="s">
        <v>28</v>
      </c>
      <c r="C47" s="362"/>
      <c r="D47" s="362"/>
      <c r="E47" s="362"/>
      <c r="F47" s="362"/>
      <c r="G47" s="362"/>
      <c r="H47" s="362"/>
      <c r="I47" s="362"/>
      <c r="J47" s="362"/>
      <c r="K47" s="362"/>
      <c r="L47" s="362"/>
    </row>
    <row r="48" spans="2:12">
      <c r="B48" s="364" t="s">
        <v>112</v>
      </c>
      <c r="C48" s="362">
        <v>645</v>
      </c>
      <c r="D48" s="362">
        <v>404</v>
      </c>
      <c r="E48" s="362">
        <v>395</v>
      </c>
      <c r="F48" s="362">
        <v>571</v>
      </c>
      <c r="G48" s="362">
        <v>819</v>
      </c>
      <c r="H48" s="362">
        <v>3625</v>
      </c>
      <c r="I48" s="362">
        <v>4646</v>
      </c>
      <c r="J48" s="362">
        <v>4045</v>
      </c>
      <c r="K48" s="362">
        <v>1668</v>
      </c>
      <c r="L48" s="362">
        <v>1058</v>
      </c>
    </row>
    <row r="49" spans="2:12">
      <c r="B49" s="364" t="s">
        <v>113</v>
      </c>
      <c r="C49" s="362">
        <v>239</v>
      </c>
      <c r="D49" s="362">
        <v>175</v>
      </c>
      <c r="E49" s="362">
        <v>214</v>
      </c>
      <c r="F49" s="362">
        <v>195</v>
      </c>
      <c r="G49" s="362">
        <v>285</v>
      </c>
      <c r="H49" s="362">
        <v>868</v>
      </c>
      <c r="I49" s="362">
        <v>904</v>
      </c>
      <c r="J49" s="362">
        <v>783</v>
      </c>
      <c r="K49" s="362">
        <v>416</v>
      </c>
      <c r="L49" s="362">
        <v>242</v>
      </c>
    </row>
    <row r="50" spans="2:12">
      <c r="B50" s="364" t="s">
        <v>115</v>
      </c>
      <c r="C50" s="362">
        <v>2819</v>
      </c>
      <c r="D50" s="362">
        <v>2979</v>
      </c>
      <c r="E50" s="362">
        <v>609</v>
      </c>
      <c r="F50" s="362">
        <v>2601</v>
      </c>
      <c r="G50" s="362">
        <v>3030</v>
      </c>
      <c r="H50" s="362">
        <v>4493</v>
      </c>
      <c r="I50" s="362">
        <v>5550</v>
      </c>
      <c r="J50" s="362">
        <v>4828</v>
      </c>
      <c r="K50" s="362">
        <v>2084</v>
      </c>
      <c r="L50" s="362">
        <v>1300</v>
      </c>
    </row>
    <row r="51" spans="2:12">
      <c r="B51" s="367"/>
      <c r="C51" s="335"/>
      <c r="D51" s="335"/>
      <c r="E51" s="335"/>
      <c r="F51" s="335"/>
      <c r="G51" s="335"/>
      <c r="H51" s="335"/>
      <c r="I51" s="335"/>
      <c r="J51" s="335"/>
      <c r="K51" s="335"/>
      <c r="L51" s="335"/>
    </row>
    <row r="52" spans="2:12" s="592" customFormat="1">
      <c r="B52" s="366" t="s">
        <v>376</v>
      </c>
      <c r="C52" s="335"/>
      <c r="D52" s="335"/>
      <c r="E52" s="335"/>
      <c r="F52" s="335"/>
      <c r="G52" s="335"/>
      <c r="H52" s="335"/>
      <c r="I52" s="335"/>
      <c r="J52" s="335"/>
      <c r="K52" s="335"/>
      <c r="L52" s="335"/>
    </row>
    <row r="53" spans="2:12" ht="27" customHeight="1">
      <c r="B53" s="759" t="s">
        <v>422</v>
      </c>
      <c r="C53" s="759"/>
      <c r="D53" s="759"/>
      <c r="E53" s="759"/>
      <c r="F53" s="759"/>
      <c r="G53" s="759"/>
      <c r="H53" s="759"/>
      <c r="I53" s="759"/>
      <c r="J53" s="759"/>
      <c r="K53" s="759"/>
      <c r="L53" s="759"/>
    </row>
    <row r="54" spans="2:12">
      <c r="B54" s="366" t="s">
        <v>424</v>
      </c>
    </row>
    <row r="55" spans="2:12" s="592" customFormat="1">
      <c r="B55" s="366"/>
    </row>
    <row r="56" spans="2:12">
      <c r="B56" s="366" t="s">
        <v>458</v>
      </c>
    </row>
    <row r="57" spans="2:12" s="592" customFormat="1">
      <c r="B57" s="366"/>
    </row>
    <row r="58" spans="2:12">
      <c r="B58" s="604" t="s">
        <v>308</v>
      </c>
    </row>
  </sheetData>
  <mergeCells count="2">
    <mergeCell ref="C5:L5"/>
    <mergeCell ref="B53:L53"/>
  </mergeCells>
  <hyperlinks>
    <hyperlink ref="B58" location="Index!A1" display="Back to 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L26"/>
  <sheetViews>
    <sheetView workbookViewId="0"/>
  </sheetViews>
  <sheetFormatPr defaultRowHeight="15"/>
  <cols>
    <col min="1" max="1" width="4.28515625" style="371" customWidth="1"/>
    <col min="2" max="2" width="26.5703125" style="371" customWidth="1"/>
    <col min="3" max="12" width="11.42578125" style="371" customWidth="1"/>
    <col min="13" max="16384" width="9.140625" style="371"/>
  </cols>
  <sheetData>
    <row r="1" spans="2:12">
      <c r="H1" s="599"/>
    </row>
    <row r="2" spans="2:12">
      <c r="B2" s="292" t="s">
        <v>378</v>
      </c>
    </row>
    <row r="4" spans="2:12" ht="22.5" customHeight="1" thickBot="1">
      <c r="B4" s="332"/>
      <c r="C4" s="333">
        <v>2006</v>
      </c>
      <c r="D4" s="333">
        <v>2007</v>
      </c>
      <c r="E4" s="333">
        <v>2008</v>
      </c>
      <c r="F4" s="333">
        <v>2009</v>
      </c>
      <c r="G4" s="333">
        <v>2010</v>
      </c>
      <c r="H4" s="333">
        <v>2011</v>
      </c>
      <c r="I4" s="333">
        <v>2012</v>
      </c>
      <c r="J4" s="333">
        <v>2013</v>
      </c>
      <c r="K4" s="333">
        <v>2014</v>
      </c>
      <c r="L4" s="333">
        <v>2015</v>
      </c>
    </row>
    <row r="5" spans="2:12" ht="22.5" customHeight="1">
      <c r="B5" s="365" t="s">
        <v>70</v>
      </c>
      <c r="C5" s="296"/>
      <c r="D5" s="296"/>
      <c r="E5" s="296"/>
      <c r="F5" s="296"/>
      <c r="G5" s="296"/>
      <c r="H5" s="296"/>
      <c r="I5" s="296"/>
      <c r="J5" s="296"/>
      <c r="K5" s="296"/>
      <c r="L5" s="296"/>
    </row>
    <row r="6" spans="2:12" ht="22.5" customHeight="1">
      <c r="B6" s="364" t="s">
        <v>112</v>
      </c>
      <c r="C6" s="296">
        <v>6028</v>
      </c>
      <c r="D6" s="296">
        <v>6367</v>
      </c>
      <c r="E6" s="296">
        <v>6679</v>
      </c>
      <c r="F6" s="296">
        <v>6055</v>
      </c>
      <c r="G6" s="296">
        <v>6376</v>
      </c>
      <c r="H6" s="296">
        <v>6805</v>
      </c>
      <c r="I6" s="296">
        <v>5557</v>
      </c>
      <c r="J6" s="296">
        <v>5506</v>
      </c>
      <c r="K6" s="296">
        <v>5236</v>
      </c>
      <c r="L6" s="296">
        <v>4505</v>
      </c>
    </row>
    <row r="7" spans="2:12" ht="22.5" customHeight="1">
      <c r="B7" s="311" t="s">
        <v>113</v>
      </c>
      <c r="C7" s="293">
        <v>784</v>
      </c>
      <c r="D7" s="293">
        <v>799</v>
      </c>
      <c r="E7" s="293">
        <v>893</v>
      </c>
      <c r="F7" s="293">
        <v>761</v>
      </c>
      <c r="G7" s="293">
        <v>808</v>
      </c>
      <c r="H7" s="293">
        <v>736</v>
      </c>
      <c r="I7" s="293">
        <v>704</v>
      </c>
      <c r="J7" s="293">
        <v>623</v>
      </c>
      <c r="K7" s="293">
        <v>743</v>
      </c>
      <c r="L7" s="293">
        <v>715</v>
      </c>
    </row>
    <row r="8" spans="2:12" ht="22.5" customHeight="1">
      <c r="B8" s="365" t="s">
        <v>10</v>
      </c>
      <c r="C8" s="296"/>
      <c r="D8" s="296"/>
      <c r="E8" s="296"/>
      <c r="F8" s="296"/>
      <c r="G8" s="296"/>
      <c r="H8" s="296"/>
      <c r="I8" s="296"/>
      <c r="J8" s="296"/>
      <c r="K8" s="296"/>
      <c r="L8" s="296"/>
    </row>
    <row r="9" spans="2:12" ht="22.5" customHeight="1">
      <c r="B9" s="364" t="s">
        <v>112</v>
      </c>
      <c r="C9" s="296">
        <v>44681</v>
      </c>
      <c r="D9" s="296">
        <v>46560</v>
      </c>
      <c r="E9" s="296">
        <v>52542</v>
      </c>
      <c r="F9" s="296">
        <v>53845</v>
      </c>
      <c r="G9" s="296">
        <v>57749</v>
      </c>
      <c r="H9" s="296">
        <v>60922</v>
      </c>
      <c r="I9" s="296">
        <v>55446</v>
      </c>
      <c r="J9" s="296">
        <v>52464</v>
      </c>
      <c r="K9" s="296">
        <v>46586</v>
      </c>
      <c r="L9" s="296">
        <v>40428</v>
      </c>
    </row>
    <row r="10" spans="2:12" ht="22.5" customHeight="1">
      <c r="B10" s="311" t="s">
        <v>113</v>
      </c>
      <c r="C10" s="293">
        <v>5884</v>
      </c>
      <c r="D10" s="293">
        <v>6845</v>
      </c>
      <c r="E10" s="293">
        <v>8491</v>
      </c>
      <c r="F10" s="293">
        <v>10437</v>
      </c>
      <c r="G10" s="293">
        <v>14774</v>
      </c>
      <c r="H10" s="293">
        <v>16329</v>
      </c>
      <c r="I10" s="293">
        <v>16849</v>
      </c>
      <c r="J10" s="293">
        <v>16284</v>
      </c>
      <c r="K10" s="293">
        <v>14702</v>
      </c>
      <c r="L10" s="293">
        <v>13295</v>
      </c>
    </row>
    <row r="11" spans="2:12" ht="22.5" customHeight="1">
      <c r="B11" s="365" t="s">
        <v>12</v>
      </c>
      <c r="C11" s="296"/>
      <c r="D11" s="296"/>
      <c r="E11" s="296"/>
      <c r="F11" s="296"/>
      <c r="G11" s="296"/>
      <c r="H11" s="296"/>
      <c r="I11" s="296"/>
      <c r="J11" s="296"/>
      <c r="K11" s="296"/>
      <c r="L11" s="296"/>
    </row>
    <row r="12" spans="2:12" ht="22.5" customHeight="1">
      <c r="B12" s="364" t="s">
        <v>112</v>
      </c>
      <c r="C12" s="296">
        <v>10983</v>
      </c>
      <c r="D12" s="296">
        <v>14403</v>
      </c>
      <c r="E12" s="296">
        <v>17366</v>
      </c>
      <c r="F12" s="296">
        <v>16244</v>
      </c>
      <c r="G12" s="296">
        <v>14316</v>
      </c>
      <c r="H12" s="296">
        <v>14782</v>
      </c>
      <c r="I12" s="296">
        <v>13667</v>
      </c>
      <c r="J12" s="296">
        <v>12948</v>
      </c>
      <c r="K12" s="296">
        <v>12272</v>
      </c>
      <c r="L12" s="296">
        <v>11447</v>
      </c>
    </row>
    <row r="13" spans="2:12" ht="22.5" customHeight="1">
      <c r="B13" s="311" t="s">
        <v>113</v>
      </c>
      <c r="C13" s="293">
        <v>3292</v>
      </c>
      <c r="D13" s="293">
        <v>3894</v>
      </c>
      <c r="E13" s="293">
        <v>4543</v>
      </c>
      <c r="F13" s="293">
        <v>4568</v>
      </c>
      <c r="G13" s="293">
        <v>4259</v>
      </c>
      <c r="H13" s="293">
        <v>3929</v>
      </c>
      <c r="I13" s="293">
        <v>3561</v>
      </c>
      <c r="J13" s="293">
        <v>3889</v>
      </c>
      <c r="K13" s="293">
        <v>4475</v>
      </c>
      <c r="L13" s="293">
        <v>4502</v>
      </c>
    </row>
    <row r="14" spans="2:12" ht="22.5" customHeight="1">
      <c r="B14" s="365" t="s">
        <v>13</v>
      </c>
      <c r="C14" s="296"/>
      <c r="D14" s="296"/>
      <c r="E14" s="296"/>
      <c r="F14" s="296"/>
      <c r="G14" s="296"/>
      <c r="H14" s="296"/>
      <c r="I14" s="296"/>
      <c r="J14" s="296"/>
      <c r="K14" s="296"/>
      <c r="L14" s="296"/>
    </row>
    <row r="15" spans="2:12" ht="22.5" customHeight="1">
      <c r="B15" s="364" t="s">
        <v>112</v>
      </c>
      <c r="C15" s="296">
        <v>2093</v>
      </c>
      <c r="D15" s="296">
        <v>2636</v>
      </c>
      <c r="E15" s="296">
        <v>3174</v>
      </c>
      <c r="F15" s="296">
        <v>2290</v>
      </c>
      <c r="G15" s="296">
        <v>1976</v>
      </c>
      <c r="H15" s="296">
        <v>2035</v>
      </c>
      <c r="I15" s="296">
        <v>1695</v>
      </c>
      <c r="J15" s="296">
        <v>1734</v>
      </c>
      <c r="K15" s="296">
        <v>1475</v>
      </c>
      <c r="L15" s="296">
        <v>1527</v>
      </c>
    </row>
    <row r="16" spans="2:12" ht="22.5" customHeight="1">
      <c r="B16" s="311" t="s">
        <v>113</v>
      </c>
      <c r="C16" s="293">
        <v>1983</v>
      </c>
      <c r="D16" s="293">
        <v>1977</v>
      </c>
      <c r="E16" s="293">
        <v>2721</v>
      </c>
      <c r="F16" s="293">
        <v>1951</v>
      </c>
      <c r="G16" s="293">
        <v>1703</v>
      </c>
      <c r="H16" s="293">
        <v>1756</v>
      </c>
      <c r="I16" s="293">
        <v>2150</v>
      </c>
      <c r="J16" s="293">
        <v>2082</v>
      </c>
      <c r="K16" s="293">
        <v>2182</v>
      </c>
      <c r="L16" s="293">
        <v>2080</v>
      </c>
    </row>
    <row r="17" spans="2:12" ht="22.5" customHeight="1">
      <c r="B17" s="365" t="s">
        <v>88</v>
      </c>
      <c r="C17" s="296"/>
      <c r="D17" s="296"/>
      <c r="E17" s="296"/>
      <c r="F17" s="296"/>
      <c r="G17" s="296"/>
      <c r="H17" s="296"/>
      <c r="I17" s="296"/>
      <c r="J17" s="296"/>
      <c r="K17" s="296"/>
      <c r="L17" s="296"/>
    </row>
    <row r="18" spans="2:12" ht="22.5" customHeight="1">
      <c r="B18" s="364" t="s">
        <v>112</v>
      </c>
      <c r="C18" s="296">
        <v>4364</v>
      </c>
      <c r="D18" s="296">
        <v>5069</v>
      </c>
      <c r="E18" s="296">
        <v>3635</v>
      </c>
      <c r="F18" s="296">
        <v>2680</v>
      </c>
      <c r="G18" s="296">
        <v>1402</v>
      </c>
      <c r="H18" s="296">
        <v>2050</v>
      </c>
      <c r="I18" s="296">
        <v>2379</v>
      </c>
      <c r="J18" s="296">
        <v>2490</v>
      </c>
      <c r="K18" s="296">
        <v>2280</v>
      </c>
      <c r="L18" s="296">
        <v>2178</v>
      </c>
    </row>
    <row r="19" spans="2:12" ht="22.5" customHeight="1">
      <c r="B19" s="311" t="s">
        <v>113</v>
      </c>
      <c r="C19" s="293">
        <v>1111</v>
      </c>
      <c r="D19" s="293">
        <v>1279</v>
      </c>
      <c r="E19" s="293">
        <v>866</v>
      </c>
      <c r="F19" s="293">
        <v>622</v>
      </c>
      <c r="G19" s="293">
        <v>272</v>
      </c>
      <c r="H19" s="293">
        <v>266</v>
      </c>
      <c r="I19" s="293">
        <v>448</v>
      </c>
      <c r="J19" s="293">
        <v>565</v>
      </c>
      <c r="K19" s="293">
        <v>605</v>
      </c>
      <c r="L19" s="293">
        <v>713</v>
      </c>
    </row>
    <row r="20" spans="2:12" ht="22.5" customHeight="1">
      <c r="B20" s="365" t="s">
        <v>42</v>
      </c>
      <c r="C20" s="296"/>
      <c r="D20" s="296"/>
      <c r="E20" s="296"/>
      <c r="F20" s="296"/>
      <c r="G20" s="296"/>
      <c r="H20" s="296"/>
      <c r="I20" s="296"/>
      <c r="J20" s="296"/>
      <c r="K20" s="296"/>
      <c r="L20" s="296"/>
    </row>
    <row r="21" spans="2:12" ht="22.5" customHeight="1">
      <c r="B21" s="364" t="s">
        <v>112</v>
      </c>
      <c r="C21" s="296">
        <v>7589</v>
      </c>
      <c r="D21" s="296">
        <v>8713</v>
      </c>
      <c r="E21" s="296">
        <v>8934</v>
      </c>
      <c r="F21" s="296">
        <v>8418</v>
      </c>
      <c r="G21" s="296">
        <v>8155</v>
      </c>
      <c r="H21" s="296">
        <v>5614</v>
      </c>
      <c r="I21" s="296">
        <v>5151</v>
      </c>
      <c r="J21" s="296">
        <v>5269</v>
      </c>
      <c r="K21" s="296">
        <v>5189</v>
      </c>
      <c r="L21" s="296">
        <v>4987</v>
      </c>
    </row>
    <row r="22" spans="2:12" ht="22.5" customHeight="1">
      <c r="B22" s="364" t="s">
        <v>113</v>
      </c>
      <c r="C22" s="296">
        <v>5525</v>
      </c>
      <c r="D22" s="296">
        <v>6009</v>
      </c>
      <c r="E22" s="296">
        <v>6721</v>
      </c>
      <c r="F22" s="296">
        <v>5783</v>
      </c>
      <c r="G22" s="296">
        <v>6070</v>
      </c>
      <c r="H22" s="296">
        <v>5094</v>
      </c>
      <c r="I22" s="296">
        <v>4552</v>
      </c>
      <c r="J22" s="296">
        <v>4581</v>
      </c>
      <c r="K22" s="296">
        <v>4529</v>
      </c>
      <c r="L22" s="296">
        <v>4330</v>
      </c>
    </row>
    <row r="24" spans="2:12">
      <c r="B24" s="366" t="s">
        <v>405</v>
      </c>
    </row>
    <row r="26" spans="2:12">
      <c r="B26" s="604" t="s">
        <v>308</v>
      </c>
    </row>
  </sheetData>
  <hyperlinks>
    <hyperlink ref="B26"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Q24"/>
  <sheetViews>
    <sheetView workbookViewId="0"/>
  </sheetViews>
  <sheetFormatPr defaultRowHeight="15"/>
  <cols>
    <col min="1" max="1" width="4.28515625" style="312" customWidth="1"/>
    <col min="2" max="2" width="32.140625" style="312" customWidth="1"/>
    <col min="3" max="16384" width="9.140625" style="312"/>
  </cols>
  <sheetData>
    <row r="1" spans="2:17">
      <c r="H1" s="599"/>
    </row>
    <row r="2" spans="2:17">
      <c r="B2" s="325" t="s">
        <v>252</v>
      </c>
    </row>
    <row r="3" spans="2:17">
      <c r="B3" s="313"/>
    </row>
    <row r="4" spans="2:17">
      <c r="B4" s="330"/>
      <c r="C4" s="689" t="s">
        <v>169</v>
      </c>
      <c r="D4" s="689"/>
      <c r="E4" s="690"/>
      <c r="F4" s="689" t="s">
        <v>75</v>
      </c>
      <c r="G4" s="689"/>
      <c r="H4" s="690"/>
      <c r="I4" s="689" t="s">
        <v>76</v>
      </c>
      <c r="J4" s="689"/>
      <c r="K4" s="690"/>
      <c r="L4" s="689" t="s">
        <v>77</v>
      </c>
      <c r="M4" s="689"/>
      <c r="N4" s="690"/>
      <c r="O4" s="689" t="s">
        <v>170</v>
      </c>
      <c r="P4" s="689"/>
      <c r="Q4" s="689"/>
    </row>
    <row r="5" spans="2:17" ht="15.75" thickBot="1">
      <c r="B5" s="327" t="s">
        <v>3</v>
      </c>
      <c r="C5" s="298" t="s">
        <v>95</v>
      </c>
      <c r="D5" s="298" t="s">
        <v>96</v>
      </c>
      <c r="E5" s="327" t="s">
        <v>32</v>
      </c>
      <c r="F5" s="298" t="s">
        <v>95</v>
      </c>
      <c r="G5" s="298" t="s">
        <v>96</v>
      </c>
      <c r="H5" s="327" t="s">
        <v>32</v>
      </c>
      <c r="I5" s="298" t="s">
        <v>95</v>
      </c>
      <c r="J5" s="298" t="s">
        <v>96</v>
      </c>
      <c r="K5" s="327" t="s">
        <v>32</v>
      </c>
      <c r="L5" s="298" t="s">
        <v>95</v>
      </c>
      <c r="M5" s="298" t="s">
        <v>96</v>
      </c>
      <c r="N5" s="327" t="s">
        <v>32</v>
      </c>
      <c r="O5" s="298" t="s">
        <v>95</v>
      </c>
      <c r="P5" s="298" t="s">
        <v>96</v>
      </c>
      <c r="Q5" s="328" t="s">
        <v>32</v>
      </c>
    </row>
    <row r="6" spans="2:17">
      <c r="B6" s="326" t="s">
        <v>85</v>
      </c>
      <c r="C6" s="297">
        <v>12.6</v>
      </c>
      <c r="D6" s="297">
        <v>5.2</v>
      </c>
      <c r="E6" s="329">
        <v>9</v>
      </c>
      <c r="F6" s="297">
        <v>6.8</v>
      </c>
      <c r="G6" s="297">
        <v>2.5</v>
      </c>
      <c r="H6" s="329">
        <v>4.5999999999999996</v>
      </c>
      <c r="I6" s="297">
        <v>4.5</v>
      </c>
      <c r="J6" s="297">
        <v>1.4</v>
      </c>
      <c r="K6" s="329">
        <v>2.9</v>
      </c>
      <c r="L6" s="297">
        <v>3.1</v>
      </c>
      <c r="M6" s="297">
        <v>0.8</v>
      </c>
      <c r="N6" s="329">
        <v>1.9</v>
      </c>
      <c r="O6" s="297">
        <v>1.6</v>
      </c>
      <c r="P6" s="297">
        <v>0.5</v>
      </c>
      <c r="Q6" s="323">
        <v>1.1000000000000001</v>
      </c>
    </row>
    <row r="7" spans="2:17">
      <c r="B7" s="326" t="s">
        <v>10</v>
      </c>
      <c r="C7" s="297">
        <v>10.7</v>
      </c>
      <c r="D7" s="297">
        <v>4.4000000000000004</v>
      </c>
      <c r="E7" s="329">
        <v>7.6</v>
      </c>
      <c r="F7" s="297">
        <v>4.9000000000000004</v>
      </c>
      <c r="G7" s="297">
        <v>1.7</v>
      </c>
      <c r="H7" s="329">
        <v>3.3</v>
      </c>
      <c r="I7" s="297">
        <v>3.5</v>
      </c>
      <c r="J7" s="297">
        <v>1.1000000000000001</v>
      </c>
      <c r="K7" s="329">
        <v>2.2999999999999998</v>
      </c>
      <c r="L7" s="297">
        <v>2.6</v>
      </c>
      <c r="M7" s="297">
        <v>0.6</v>
      </c>
      <c r="N7" s="329">
        <v>1.6</v>
      </c>
      <c r="O7" s="297">
        <v>1.1000000000000001</v>
      </c>
      <c r="P7" s="297">
        <v>0.4</v>
      </c>
      <c r="Q7" s="323">
        <v>0.8</v>
      </c>
    </row>
    <row r="8" spans="2:17">
      <c r="B8" s="326" t="s">
        <v>6</v>
      </c>
      <c r="C8" s="297">
        <v>0</v>
      </c>
      <c r="D8" s="297">
        <v>0</v>
      </c>
      <c r="E8" s="329">
        <v>0</v>
      </c>
      <c r="F8" s="297">
        <v>0</v>
      </c>
      <c r="G8" s="297">
        <v>0</v>
      </c>
      <c r="H8" s="329">
        <v>0</v>
      </c>
      <c r="I8" s="297">
        <v>0.1</v>
      </c>
      <c r="J8" s="297">
        <v>0.1</v>
      </c>
      <c r="K8" s="329">
        <v>0.1</v>
      </c>
      <c r="L8" s="297">
        <v>0.1</v>
      </c>
      <c r="M8" s="297">
        <v>0.1</v>
      </c>
      <c r="N8" s="329">
        <v>0.1</v>
      </c>
      <c r="O8" s="297">
        <v>0</v>
      </c>
      <c r="P8" s="297">
        <v>0</v>
      </c>
      <c r="Q8" s="323">
        <v>0</v>
      </c>
    </row>
    <row r="9" spans="2:17">
      <c r="B9" s="299" t="s">
        <v>42</v>
      </c>
      <c r="C9" s="297">
        <v>0</v>
      </c>
      <c r="D9" s="297">
        <v>0</v>
      </c>
      <c r="E9" s="329">
        <v>0</v>
      </c>
      <c r="F9" s="297">
        <v>0</v>
      </c>
      <c r="G9" s="297">
        <v>0</v>
      </c>
      <c r="H9" s="329">
        <v>0</v>
      </c>
      <c r="I9" s="297">
        <v>0.1</v>
      </c>
      <c r="J9" s="297">
        <v>0</v>
      </c>
      <c r="K9" s="329">
        <v>0.1</v>
      </c>
      <c r="L9" s="297">
        <v>0</v>
      </c>
      <c r="M9" s="297">
        <v>0.1</v>
      </c>
      <c r="N9" s="329">
        <v>0.1</v>
      </c>
      <c r="O9" s="297">
        <v>0</v>
      </c>
      <c r="P9" s="297">
        <v>0</v>
      </c>
      <c r="Q9" s="323">
        <v>0</v>
      </c>
    </row>
    <row r="10" spans="2:17">
      <c r="B10" s="299" t="s">
        <v>8</v>
      </c>
      <c r="C10" s="297">
        <v>0</v>
      </c>
      <c r="D10" s="297">
        <v>0</v>
      </c>
      <c r="E10" s="329">
        <v>0</v>
      </c>
      <c r="F10" s="297">
        <v>0</v>
      </c>
      <c r="G10" s="297">
        <v>0</v>
      </c>
      <c r="H10" s="329">
        <v>0</v>
      </c>
      <c r="I10" s="297">
        <v>0.1</v>
      </c>
      <c r="J10" s="297">
        <v>0.1</v>
      </c>
      <c r="K10" s="329">
        <v>0.1</v>
      </c>
      <c r="L10" s="297">
        <v>0</v>
      </c>
      <c r="M10" s="297">
        <v>0</v>
      </c>
      <c r="N10" s="329">
        <v>0</v>
      </c>
      <c r="O10" s="297">
        <v>0</v>
      </c>
      <c r="P10" s="297">
        <v>0</v>
      </c>
      <c r="Q10" s="323">
        <v>0</v>
      </c>
    </row>
    <row r="11" spans="2:17" ht="15" customHeight="1">
      <c r="B11" s="326" t="s">
        <v>86</v>
      </c>
      <c r="C11" s="297">
        <v>2.6</v>
      </c>
      <c r="D11" s="297">
        <v>0.7</v>
      </c>
      <c r="E11" s="329">
        <v>1.6</v>
      </c>
      <c r="F11" s="297">
        <v>1.6</v>
      </c>
      <c r="G11" s="297">
        <v>0.6</v>
      </c>
      <c r="H11" s="329">
        <v>1.1000000000000001</v>
      </c>
      <c r="I11" s="297">
        <v>1.1000000000000001</v>
      </c>
      <c r="J11" s="297">
        <v>0.4</v>
      </c>
      <c r="K11" s="329">
        <v>0.7</v>
      </c>
      <c r="L11" s="297">
        <v>0.4</v>
      </c>
      <c r="M11" s="297">
        <v>0.1</v>
      </c>
      <c r="N11" s="329">
        <v>0.2</v>
      </c>
      <c r="O11" s="297">
        <v>0.3</v>
      </c>
      <c r="P11" s="297">
        <v>0</v>
      </c>
      <c r="Q11" s="323">
        <v>0.2</v>
      </c>
    </row>
    <row r="12" spans="2:17">
      <c r="B12" s="326" t="s">
        <v>87</v>
      </c>
      <c r="C12" s="297">
        <v>0.3</v>
      </c>
      <c r="D12" s="297">
        <v>0.1</v>
      </c>
      <c r="E12" s="329">
        <v>0.2</v>
      </c>
      <c r="F12" s="297">
        <v>0.1</v>
      </c>
      <c r="G12" s="297">
        <v>0.1</v>
      </c>
      <c r="H12" s="329">
        <v>0.1</v>
      </c>
      <c r="I12" s="297">
        <v>0.1</v>
      </c>
      <c r="J12" s="297">
        <v>0.1</v>
      </c>
      <c r="K12" s="329">
        <v>0.1</v>
      </c>
      <c r="L12" s="297">
        <v>0.2</v>
      </c>
      <c r="M12" s="297">
        <v>0.1</v>
      </c>
      <c r="N12" s="329">
        <v>0.1</v>
      </c>
      <c r="O12" s="297">
        <v>0</v>
      </c>
      <c r="P12" s="297">
        <v>0</v>
      </c>
      <c r="Q12" s="323">
        <v>0</v>
      </c>
    </row>
    <row r="13" spans="2:17">
      <c r="B13" s="326" t="s">
        <v>88</v>
      </c>
      <c r="C13" s="297">
        <v>1.6</v>
      </c>
      <c r="D13" s="297">
        <v>0.6</v>
      </c>
      <c r="E13" s="329">
        <v>1.1000000000000001</v>
      </c>
      <c r="F13" s="297">
        <v>0.4</v>
      </c>
      <c r="G13" s="297">
        <v>0.3</v>
      </c>
      <c r="H13" s="329">
        <v>0.4</v>
      </c>
      <c r="I13" s="297">
        <v>0.2</v>
      </c>
      <c r="J13" s="297">
        <v>0.1</v>
      </c>
      <c r="K13" s="329">
        <v>0.1</v>
      </c>
      <c r="L13" s="297">
        <v>0.1</v>
      </c>
      <c r="M13" s="297">
        <v>0</v>
      </c>
      <c r="N13" s="329">
        <v>0</v>
      </c>
      <c r="O13" s="297">
        <v>0</v>
      </c>
      <c r="P13" s="297">
        <v>0</v>
      </c>
      <c r="Q13" s="323">
        <v>0</v>
      </c>
    </row>
    <row r="14" spans="2:17">
      <c r="B14" s="326" t="s">
        <v>24</v>
      </c>
      <c r="C14" s="297">
        <v>0.3</v>
      </c>
      <c r="D14" s="297">
        <v>0</v>
      </c>
      <c r="E14" s="329">
        <v>0.2</v>
      </c>
      <c r="F14" s="297">
        <v>0.1</v>
      </c>
      <c r="G14" s="297">
        <v>0</v>
      </c>
      <c r="H14" s="329">
        <v>0.1</v>
      </c>
      <c r="I14" s="297">
        <v>0.1</v>
      </c>
      <c r="J14" s="297">
        <v>0</v>
      </c>
      <c r="K14" s="329">
        <v>0.1</v>
      </c>
      <c r="L14" s="297">
        <v>0</v>
      </c>
      <c r="M14" s="297">
        <v>0</v>
      </c>
      <c r="N14" s="329">
        <v>0</v>
      </c>
      <c r="O14" s="297">
        <v>0.1</v>
      </c>
      <c r="P14" s="297">
        <v>0</v>
      </c>
      <c r="Q14" s="323">
        <v>0</v>
      </c>
    </row>
    <row r="15" spans="2:17">
      <c r="B15" s="299" t="s">
        <v>89</v>
      </c>
      <c r="C15" s="297">
        <v>0.2</v>
      </c>
      <c r="D15" s="297">
        <v>0</v>
      </c>
      <c r="E15" s="329">
        <v>0.1</v>
      </c>
      <c r="F15" s="297">
        <v>0</v>
      </c>
      <c r="G15" s="297">
        <v>0</v>
      </c>
      <c r="H15" s="329">
        <v>0</v>
      </c>
      <c r="I15" s="297">
        <v>0.1</v>
      </c>
      <c r="J15" s="297">
        <v>0</v>
      </c>
      <c r="K15" s="329">
        <v>0</v>
      </c>
      <c r="L15" s="297">
        <v>0</v>
      </c>
      <c r="M15" s="297">
        <v>0</v>
      </c>
      <c r="N15" s="329">
        <v>0</v>
      </c>
      <c r="O15" s="297">
        <v>0</v>
      </c>
      <c r="P15" s="297">
        <v>0</v>
      </c>
      <c r="Q15" s="323">
        <v>0</v>
      </c>
    </row>
    <row r="16" spans="2:17">
      <c r="B16" s="299" t="s">
        <v>90</v>
      </c>
      <c r="C16" s="297">
        <v>0.1</v>
      </c>
      <c r="D16" s="297">
        <v>0</v>
      </c>
      <c r="E16" s="329">
        <v>0.1</v>
      </c>
      <c r="F16" s="297">
        <v>0.1</v>
      </c>
      <c r="G16" s="297">
        <v>0</v>
      </c>
      <c r="H16" s="329">
        <v>0.1</v>
      </c>
      <c r="I16" s="297">
        <v>0.1</v>
      </c>
      <c r="J16" s="297">
        <v>0</v>
      </c>
      <c r="K16" s="329">
        <v>0.1</v>
      </c>
      <c r="L16" s="297">
        <v>0</v>
      </c>
      <c r="M16" s="297">
        <v>0</v>
      </c>
      <c r="N16" s="329">
        <v>0</v>
      </c>
      <c r="O16" s="297">
        <v>0.1</v>
      </c>
      <c r="P16" s="297">
        <v>0</v>
      </c>
      <c r="Q16" s="323">
        <v>0</v>
      </c>
    </row>
    <row r="17" spans="2:17">
      <c r="B17" s="326" t="s">
        <v>91</v>
      </c>
      <c r="C17" s="297">
        <v>0.3</v>
      </c>
      <c r="D17" s="297">
        <v>0.1</v>
      </c>
      <c r="E17" s="329">
        <v>0.2</v>
      </c>
      <c r="F17" s="297">
        <v>0.2</v>
      </c>
      <c r="G17" s="297">
        <v>0.1</v>
      </c>
      <c r="H17" s="329">
        <v>0.1</v>
      </c>
      <c r="I17" s="297">
        <v>0.3</v>
      </c>
      <c r="J17" s="297">
        <v>0.3</v>
      </c>
      <c r="K17" s="329">
        <v>0.3</v>
      </c>
      <c r="L17" s="297">
        <v>0.2</v>
      </c>
      <c r="M17" s="297">
        <v>0.1</v>
      </c>
      <c r="N17" s="329">
        <v>0.2</v>
      </c>
      <c r="O17" s="297">
        <v>0</v>
      </c>
      <c r="P17" s="297">
        <v>0.1</v>
      </c>
      <c r="Q17" s="323">
        <v>0</v>
      </c>
    </row>
    <row r="18" spans="2:17">
      <c r="B18" s="326" t="s">
        <v>92</v>
      </c>
      <c r="C18" s="297">
        <v>0.3</v>
      </c>
      <c r="D18" s="297">
        <v>0</v>
      </c>
      <c r="E18" s="329">
        <v>0.2</v>
      </c>
      <c r="F18" s="297">
        <v>0.3</v>
      </c>
      <c r="G18" s="297">
        <v>0</v>
      </c>
      <c r="H18" s="329">
        <v>0.2</v>
      </c>
      <c r="I18" s="297">
        <v>0.1</v>
      </c>
      <c r="J18" s="297">
        <v>0</v>
      </c>
      <c r="K18" s="329">
        <v>0.1</v>
      </c>
      <c r="L18" s="297">
        <v>0</v>
      </c>
      <c r="M18" s="297">
        <v>0</v>
      </c>
      <c r="N18" s="329">
        <v>0</v>
      </c>
      <c r="O18" s="297">
        <v>0</v>
      </c>
      <c r="P18" s="297">
        <v>0</v>
      </c>
      <c r="Q18" s="323">
        <v>0</v>
      </c>
    </row>
    <row r="19" spans="2:17">
      <c r="B19" s="326" t="s">
        <v>25</v>
      </c>
      <c r="C19" s="297">
        <v>0.6</v>
      </c>
      <c r="D19" s="297">
        <v>0.4</v>
      </c>
      <c r="E19" s="329">
        <v>0.5</v>
      </c>
      <c r="F19" s="297">
        <v>0.2</v>
      </c>
      <c r="G19" s="297">
        <v>0.1</v>
      </c>
      <c r="H19" s="329">
        <v>0.2</v>
      </c>
      <c r="I19" s="297">
        <v>0.1</v>
      </c>
      <c r="J19" s="297">
        <v>0</v>
      </c>
      <c r="K19" s="329">
        <v>0</v>
      </c>
      <c r="L19" s="297">
        <v>0</v>
      </c>
      <c r="M19" s="297">
        <v>0</v>
      </c>
      <c r="N19" s="329">
        <v>0</v>
      </c>
      <c r="O19" s="297">
        <v>0</v>
      </c>
      <c r="P19" s="297">
        <v>0</v>
      </c>
      <c r="Q19" s="323">
        <v>0</v>
      </c>
    </row>
    <row r="20" spans="2:17">
      <c r="B20" s="326" t="s">
        <v>93</v>
      </c>
      <c r="C20" s="297">
        <v>0</v>
      </c>
      <c r="D20" s="297">
        <v>0</v>
      </c>
      <c r="E20" s="329">
        <v>0</v>
      </c>
      <c r="F20" s="297">
        <v>0</v>
      </c>
      <c r="G20" s="297">
        <v>0</v>
      </c>
      <c r="H20" s="329">
        <v>0</v>
      </c>
      <c r="I20" s="297">
        <v>0</v>
      </c>
      <c r="J20" s="297">
        <v>0</v>
      </c>
      <c r="K20" s="329">
        <v>0</v>
      </c>
      <c r="L20" s="297">
        <v>0</v>
      </c>
      <c r="M20" s="297">
        <v>0</v>
      </c>
      <c r="N20" s="329">
        <v>0</v>
      </c>
      <c r="O20" s="297">
        <v>0</v>
      </c>
      <c r="P20" s="297">
        <v>0</v>
      </c>
      <c r="Q20" s="323">
        <v>0</v>
      </c>
    </row>
    <row r="22" spans="2:17">
      <c r="B22" s="331" t="s">
        <v>94</v>
      </c>
    </row>
    <row r="24" spans="2:17">
      <c r="B24" s="604" t="s">
        <v>308</v>
      </c>
    </row>
  </sheetData>
  <mergeCells count="5">
    <mergeCell ref="C4:E4"/>
    <mergeCell ref="F4:H4"/>
    <mergeCell ref="I4:K4"/>
    <mergeCell ref="L4:N4"/>
    <mergeCell ref="O4:Q4"/>
  </mergeCells>
  <hyperlinks>
    <hyperlink ref="B24" location="Index!A1" display="Back to 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1:L25"/>
  <sheetViews>
    <sheetView workbookViewId="0"/>
  </sheetViews>
  <sheetFormatPr defaultRowHeight="15"/>
  <cols>
    <col min="1" max="1" width="4.28515625" style="371" customWidth="1"/>
    <col min="2" max="2" width="26.5703125" style="371" customWidth="1"/>
    <col min="3" max="12" width="11.42578125" style="371" customWidth="1"/>
    <col min="13" max="16384" width="9.140625" style="371"/>
  </cols>
  <sheetData>
    <row r="1" spans="2:12">
      <c r="H1" s="599"/>
    </row>
    <row r="2" spans="2:12">
      <c r="B2" s="292" t="s">
        <v>377</v>
      </c>
    </row>
    <row r="4" spans="2:12" ht="22.5" customHeight="1" thickBot="1">
      <c r="B4" s="332"/>
      <c r="C4" s="333">
        <v>2006</v>
      </c>
      <c r="D4" s="333">
        <v>2007</v>
      </c>
      <c r="E4" s="333">
        <v>2008</v>
      </c>
      <c r="F4" s="333">
        <v>2009</v>
      </c>
      <c r="G4" s="333">
        <v>2010</v>
      </c>
      <c r="H4" s="333">
        <v>2011</v>
      </c>
      <c r="I4" s="333">
        <v>2012</v>
      </c>
      <c r="J4" s="333">
        <v>2013</v>
      </c>
      <c r="K4" s="333">
        <v>2014</v>
      </c>
      <c r="L4" s="333">
        <v>2015</v>
      </c>
    </row>
    <row r="5" spans="2:12" ht="22.5" customHeight="1">
      <c r="B5" s="365" t="s">
        <v>70</v>
      </c>
      <c r="C5" s="296"/>
      <c r="D5" s="296"/>
      <c r="E5" s="296"/>
      <c r="F5" s="296"/>
      <c r="G5" s="296"/>
      <c r="H5" s="296"/>
      <c r="I5" s="296"/>
      <c r="J5" s="296"/>
      <c r="K5" s="296"/>
      <c r="L5" s="296"/>
    </row>
    <row r="6" spans="2:12" ht="22.5" customHeight="1">
      <c r="B6" s="364" t="s">
        <v>112</v>
      </c>
      <c r="C6" s="296">
        <v>497</v>
      </c>
      <c r="D6" s="296">
        <v>214</v>
      </c>
      <c r="E6" s="296">
        <v>154</v>
      </c>
      <c r="F6" s="296">
        <v>198</v>
      </c>
      <c r="G6" s="296">
        <v>196</v>
      </c>
      <c r="H6" s="296">
        <v>204</v>
      </c>
      <c r="I6" s="296">
        <v>132</v>
      </c>
      <c r="J6" s="296">
        <v>131</v>
      </c>
      <c r="K6" s="296">
        <v>130</v>
      </c>
      <c r="L6" s="296">
        <v>85</v>
      </c>
    </row>
    <row r="7" spans="2:12" ht="22.5" customHeight="1">
      <c r="B7" s="311" t="s">
        <v>113</v>
      </c>
      <c r="C7" s="293">
        <v>109</v>
      </c>
      <c r="D7" s="293">
        <v>98</v>
      </c>
      <c r="E7" s="293">
        <v>96</v>
      </c>
      <c r="F7" s="293">
        <v>82</v>
      </c>
      <c r="G7" s="293">
        <v>107</v>
      </c>
      <c r="H7" s="293">
        <v>86</v>
      </c>
      <c r="I7" s="293">
        <v>95</v>
      </c>
      <c r="J7" s="293">
        <v>82</v>
      </c>
      <c r="K7" s="293">
        <v>82</v>
      </c>
      <c r="L7" s="293">
        <v>60</v>
      </c>
    </row>
    <row r="8" spans="2:12" ht="22.5" customHeight="1">
      <c r="B8" s="365" t="s">
        <v>10</v>
      </c>
      <c r="C8" s="296"/>
      <c r="D8" s="296"/>
      <c r="E8" s="296"/>
      <c r="F8" s="296"/>
      <c r="G8" s="296"/>
      <c r="H8" s="296"/>
      <c r="I8" s="296"/>
      <c r="J8" s="296"/>
      <c r="K8" s="296"/>
      <c r="L8" s="296"/>
    </row>
    <row r="9" spans="2:12" ht="22.5" customHeight="1">
      <c r="B9" s="364" t="s">
        <v>112</v>
      </c>
      <c r="C9" s="296">
        <v>4727</v>
      </c>
      <c r="D9" s="296">
        <v>1739</v>
      </c>
      <c r="E9" s="296">
        <v>1434</v>
      </c>
      <c r="F9" s="296">
        <v>1699</v>
      </c>
      <c r="G9" s="296">
        <v>2001</v>
      </c>
      <c r="H9" s="296">
        <v>1836</v>
      </c>
      <c r="I9" s="296">
        <v>1689</v>
      </c>
      <c r="J9" s="296">
        <v>2085</v>
      </c>
      <c r="K9" s="296">
        <v>2164</v>
      </c>
      <c r="L9" s="296">
        <v>1637</v>
      </c>
    </row>
    <row r="10" spans="2:12" ht="22.5" customHeight="1">
      <c r="B10" s="311" t="s">
        <v>113</v>
      </c>
      <c r="C10" s="293">
        <v>692</v>
      </c>
      <c r="D10" s="293">
        <v>419</v>
      </c>
      <c r="E10" s="293">
        <v>636</v>
      </c>
      <c r="F10" s="293">
        <v>617</v>
      </c>
      <c r="G10" s="293">
        <v>760</v>
      </c>
      <c r="H10" s="293">
        <v>936</v>
      </c>
      <c r="I10" s="293">
        <v>1133</v>
      </c>
      <c r="J10" s="293">
        <v>1169</v>
      </c>
      <c r="K10" s="293">
        <v>1075</v>
      </c>
      <c r="L10" s="293">
        <v>983</v>
      </c>
    </row>
    <row r="11" spans="2:12" ht="22.5" customHeight="1">
      <c r="B11" s="365" t="s">
        <v>118</v>
      </c>
      <c r="C11" s="296"/>
      <c r="D11" s="296"/>
      <c r="E11" s="296"/>
      <c r="F11" s="296"/>
      <c r="G11" s="296"/>
      <c r="H11" s="296"/>
      <c r="I11" s="296"/>
      <c r="J11" s="296"/>
      <c r="K11" s="296"/>
      <c r="L11" s="296"/>
    </row>
    <row r="12" spans="2:12" ht="22.5" customHeight="1">
      <c r="B12" s="364" t="s">
        <v>112</v>
      </c>
      <c r="C12" s="296">
        <v>964</v>
      </c>
      <c r="D12" s="296">
        <v>701</v>
      </c>
      <c r="E12" s="296">
        <v>623</v>
      </c>
      <c r="F12" s="296">
        <v>1417</v>
      </c>
      <c r="G12" s="296">
        <v>1177</v>
      </c>
      <c r="H12" s="296">
        <v>1105</v>
      </c>
      <c r="I12" s="296">
        <v>1201</v>
      </c>
      <c r="J12" s="296">
        <v>1249</v>
      </c>
      <c r="K12" s="296">
        <v>1387</v>
      </c>
      <c r="L12" s="296">
        <v>1230</v>
      </c>
    </row>
    <row r="13" spans="2:12" ht="22.5" customHeight="1">
      <c r="B13" s="311" t="s">
        <v>113</v>
      </c>
      <c r="C13" s="293">
        <v>217</v>
      </c>
      <c r="D13" s="293">
        <v>218</v>
      </c>
      <c r="E13" s="293">
        <v>342</v>
      </c>
      <c r="F13" s="293">
        <v>300</v>
      </c>
      <c r="G13" s="293">
        <v>282</v>
      </c>
      <c r="H13" s="293">
        <v>286</v>
      </c>
      <c r="I13" s="293">
        <v>294</v>
      </c>
      <c r="J13" s="293">
        <v>295</v>
      </c>
      <c r="K13" s="293">
        <v>256</v>
      </c>
      <c r="L13" s="293">
        <v>224</v>
      </c>
    </row>
    <row r="14" spans="2:12" ht="22.5" customHeight="1">
      <c r="B14" s="365" t="s">
        <v>88</v>
      </c>
      <c r="C14" s="296"/>
      <c r="D14" s="296"/>
      <c r="E14" s="296"/>
      <c r="F14" s="296"/>
      <c r="G14" s="296"/>
      <c r="H14" s="296"/>
      <c r="I14" s="296"/>
      <c r="J14" s="296"/>
      <c r="K14" s="296"/>
      <c r="L14" s="296"/>
    </row>
    <row r="15" spans="2:12" ht="22.5" customHeight="1">
      <c r="B15" s="364" t="s">
        <v>112</v>
      </c>
      <c r="C15" s="296">
        <v>601</v>
      </c>
      <c r="D15" s="296">
        <v>697</v>
      </c>
      <c r="E15" s="296">
        <v>492</v>
      </c>
      <c r="F15" s="296">
        <v>238</v>
      </c>
      <c r="G15" s="296">
        <v>112</v>
      </c>
      <c r="H15" s="296">
        <v>176</v>
      </c>
      <c r="I15" s="296">
        <v>188</v>
      </c>
      <c r="J15" s="296">
        <v>217</v>
      </c>
      <c r="K15" s="296">
        <v>237</v>
      </c>
      <c r="L15" s="296">
        <v>293</v>
      </c>
    </row>
    <row r="16" spans="2:12" ht="22.5" customHeight="1">
      <c r="B16" s="311" t="s">
        <v>113</v>
      </c>
      <c r="C16" s="293">
        <v>152</v>
      </c>
      <c r="D16" s="293">
        <v>144</v>
      </c>
      <c r="E16" s="293">
        <v>114</v>
      </c>
      <c r="F16" s="293">
        <v>68</v>
      </c>
      <c r="G16" s="293">
        <v>26</v>
      </c>
      <c r="H16" s="293">
        <v>20</v>
      </c>
      <c r="I16" s="293">
        <v>30</v>
      </c>
      <c r="J16" s="293">
        <v>51</v>
      </c>
      <c r="K16" s="293">
        <v>55</v>
      </c>
      <c r="L16" s="293">
        <v>57</v>
      </c>
    </row>
    <row r="17" spans="2:12" ht="22.5" customHeight="1">
      <c r="B17" s="365" t="s">
        <v>42</v>
      </c>
      <c r="C17" s="296"/>
      <c r="D17" s="296"/>
      <c r="E17" s="296"/>
      <c r="F17" s="296"/>
      <c r="G17" s="296"/>
      <c r="H17" s="296"/>
      <c r="I17" s="296"/>
      <c r="J17" s="296"/>
      <c r="K17" s="296"/>
      <c r="L17" s="296"/>
    </row>
    <row r="18" spans="2:12" ht="22.5" customHeight="1">
      <c r="B18" s="364" t="s">
        <v>112</v>
      </c>
      <c r="C18" s="296">
        <v>1872</v>
      </c>
      <c r="D18" s="296">
        <v>1316</v>
      </c>
      <c r="E18" s="296">
        <v>1575</v>
      </c>
      <c r="F18" s="296">
        <v>1580</v>
      </c>
      <c r="G18" s="296">
        <v>1723</v>
      </c>
      <c r="H18" s="296">
        <v>1422</v>
      </c>
      <c r="I18" s="296">
        <v>1219</v>
      </c>
      <c r="J18" s="296">
        <v>1035</v>
      </c>
      <c r="K18" s="296">
        <v>1125</v>
      </c>
      <c r="L18" s="296">
        <v>1126</v>
      </c>
    </row>
    <row r="19" spans="2:12" ht="22.5" customHeight="1">
      <c r="B19" s="311" t="s">
        <v>113</v>
      </c>
      <c r="C19" s="293">
        <v>751</v>
      </c>
      <c r="D19" s="293">
        <v>519</v>
      </c>
      <c r="E19" s="293">
        <v>696</v>
      </c>
      <c r="F19" s="293">
        <v>573</v>
      </c>
      <c r="G19" s="293">
        <v>700</v>
      </c>
      <c r="H19" s="293">
        <v>686</v>
      </c>
      <c r="I19" s="293">
        <v>517</v>
      </c>
      <c r="J19" s="293">
        <v>446</v>
      </c>
      <c r="K19" s="293">
        <v>433</v>
      </c>
      <c r="L19" s="293">
        <v>378</v>
      </c>
    </row>
    <row r="20" spans="2:12">
      <c r="B20" s="378"/>
      <c r="C20" s="335"/>
      <c r="D20" s="335"/>
      <c r="E20" s="335"/>
      <c r="F20" s="335"/>
      <c r="G20" s="335"/>
      <c r="H20" s="335"/>
      <c r="I20" s="335"/>
      <c r="J20" s="335"/>
      <c r="K20" s="335"/>
      <c r="L20" s="335"/>
    </row>
    <row r="21" spans="2:12">
      <c r="B21" s="589" t="s">
        <v>119</v>
      </c>
    </row>
    <row r="22" spans="2:12" s="592" customFormat="1">
      <c r="B22" s="589"/>
    </row>
    <row r="23" spans="2:12">
      <c r="B23" s="366" t="s">
        <v>406</v>
      </c>
    </row>
    <row r="25" spans="2:12">
      <c r="B25" s="604" t="s">
        <v>308</v>
      </c>
    </row>
  </sheetData>
  <hyperlinks>
    <hyperlink ref="B25" location="Index!A1" display="Back to Index"/>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P26"/>
  <sheetViews>
    <sheetView workbookViewId="0"/>
  </sheetViews>
  <sheetFormatPr defaultRowHeight="14.25"/>
  <cols>
    <col min="1" max="1" width="4.28515625" style="505" customWidth="1"/>
    <col min="2" max="2" width="28.5703125" style="505" customWidth="1"/>
    <col min="3" max="15" width="12.140625" style="563" customWidth="1"/>
    <col min="16" max="16384" width="9.140625" style="505"/>
  </cols>
  <sheetData>
    <row r="1" spans="1:16" ht="15">
      <c r="H1" s="603"/>
    </row>
    <row r="2" spans="1:16">
      <c r="B2" s="276" t="s">
        <v>383</v>
      </c>
    </row>
    <row r="3" spans="1:16">
      <c r="A3" s="441"/>
      <c r="B3" s="441"/>
      <c r="C3" s="564"/>
      <c r="D3" s="564"/>
      <c r="E3" s="564"/>
      <c r="F3" s="564"/>
      <c r="G3" s="564"/>
      <c r="H3" s="564"/>
      <c r="I3" s="564"/>
      <c r="J3" s="564"/>
      <c r="K3" s="564"/>
      <c r="L3" s="564"/>
      <c r="M3" s="564"/>
      <c r="N3" s="564"/>
      <c r="O3" s="564"/>
      <c r="P3" s="441"/>
    </row>
    <row r="4" spans="1:16">
      <c r="A4" s="441"/>
      <c r="B4" s="583"/>
      <c r="C4" s="692" t="s">
        <v>384</v>
      </c>
      <c r="D4" s="693"/>
      <c r="E4" s="694"/>
      <c r="F4" s="693" t="s">
        <v>385</v>
      </c>
      <c r="G4" s="693"/>
      <c r="H4" s="693"/>
      <c r="I4" s="564"/>
      <c r="J4" s="564"/>
      <c r="K4" s="564"/>
      <c r="L4" s="564"/>
      <c r="M4" s="564"/>
      <c r="N4" s="564"/>
      <c r="O4" s="564"/>
      <c r="P4" s="441"/>
    </row>
    <row r="5" spans="1:16" ht="22.5" customHeight="1" thickBot="1">
      <c r="A5" s="441"/>
      <c r="B5" s="565"/>
      <c r="C5" s="353" t="s">
        <v>159</v>
      </c>
      <c r="D5" s="353" t="s">
        <v>160</v>
      </c>
      <c r="E5" s="582" t="s">
        <v>161</v>
      </c>
      <c r="F5" s="566" t="s">
        <v>159</v>
      </c>
      <c r="G5" s="353" t="s">
        <v>160</v>
      </c>
      <c r="H5" s="353" t="s">
        <v>161</v>
      </c>
      <c r="I5" s="505"/>
      <c r="J5" s="505"/>
      <c r="K5" s="505"/>
      <c r="L5" s="505"/>
      <c r="M5" s="505"/>
      <c r="N5" s="505"/>
      <c r="O5" s="505"/>
    </row>
    <row r="6" spans="1:16" ht="22.5" customHeight="1">
      <c r="A6" s="441"/>
      <c r="B6" s="567" t="s">
        <v>70</v>
      </c>
      <c r="C6" s="568">
        <v>10</v>
      </c>
      <c r="D6" s="568" t="s">
        <v>31</v>
      </c>
      <c r="E6" s="581" t="s">
        <v>31</v>
      </c>
      <c r="F6" s="580">
        <v>1500</v>
      </c>
      <c r="G6" s="580">
        <v>1000</v>
      </c>
      <c r="H6" s="580">
        <v>3000</v>
      </c>
      <c r="I6" s="505"/>
      <c r="J6" s="505"/>
      <c r="K6" s="505"/>
      <c r="L6" s="505"/>
      <c r="M6" s="505"/>
      <c r="N6" s="505"/>
      <c r="O6" s="505"/>
    </row>
    <row r="7" spans="1:16" ht="22.5" customHeight="1">
      <c r="A7" s="441"/>
      <c r="B7" s="567" t="s">
        <v>389</v>
      </c>
      <c r="C7" s="568">
        <v>2.86</v>
      </c>
      <c r="D7" s="568">
        <v>2.86</v>
      </c>
      <c r="E7" s="581">
        <v>5</v>
      </c>
      <c r="F7" s="580">
        <v>1000</v>
      </c>
      <c r="G7" s="580">
        <v>600</v>
      </c>
      <c r="H7" s="580">
        <v>1200</v>
      </c>
      <c r="I7" s="505"/>
      <c r="J7" s="505"/>
      <c r="K7" s="505"/>
      <c r="L7" s="505"/>
      <c r="M7" s="505"/>
      <c r="N7" s="505"/>
      <c r="O7" s="505"/>
    </row>
    <row r="8" spans="1:16" ht="22.5" customHeight="1">
      <c r="A8" s="441"/>
      <c r="B8" s="567" t="s">
        <v>390</v>
      </c>
      <c r="C8" s="568">
        <v>10</v>
      </c>
      <c r="D8" s="568" t="s">
        <v>31</v>
      </c>
      <c r="E8" s="581" t="s">
        <v>31</v>
      </c>
      <c r="F8" s="580">
        <v>4500</v>
      </c>
      <c r="G8" s="580">
        <v>3000</v>
      </c>
      <c r="H8" s="580">
        <v>8000</v>
      </c>
      <c r="I8" s="505"/>
      <c r="J8" s="505"/>
      <c r="K8" s="505"/>
      <c r="L8" s="505"/>
      <c r="M8" s="505"/>
      <c r="N8" s="505"/>
      <c r="O8" s="505"/>
    </row>
    <row r="9" spans="1:16" ht="22.5" customHeight="1">
      <c r="A9" s="441"/>
      <c r="B9" s="567" t="s">
        <v>391</v>
      </c>
      <c r="C9" s="568">
        <v>2.86</v>
      </c>
      <c r="D9" s="568">
        <v>2.85</v>
      </c>
      <c r="E9" s="581">
        <v>5</v>
      </c>
      <c r="F9" s="580">
        <v>1000</v>
      </c>
      <c r="G9" s="580">
        <v>700</v>
      </c>
      <c r="H9" s="580">
        <v>1200</v>
      </c>
      <c r="I9" s="505"/>
      <c r="J9" s="505"/>
      <c r="K9" s="505"/>
      <c r="L9" s="505"/>
      <c r="M9" s="505"/>
      <c r="N9" s="505"/>
      <c r="O9" s="505"/>
    </row>
    <row r="10" spans="1:16" ht="22.5" customHeight="1">
      <c r="A10" s="441"/>
      <c r="B10" s="567" t="s">
        <v>12</v>
      </c>
      <c r="C10" s="568">
        <v>40</v>
      </c>
      <c r="D10" s="568">
        <v>40</v>
      </c>
      <c r="E10" s="581">
        <v>120</v>
      </c>
      <c r="F10" s="580">
        <v>33000</v>
      </c>
      <c r="G10" s="580">
        <v>28000</v>
      </c>
      <c r="H10" s="580">
        <v>38000</v>
      </c>
      <c r="I10" s="505"/>
      <c r="J10" s="505"/>
      <c r="K10" s="505"/>
      <c r="L10" s="505"/>
      <c r="M10" s="505"/>
      <c r="N10" s="505"/>
      <c r="O10" s="505"/>
    </row>
    <row r="11" spans="1:16" ht="22.5" customHeight="1">
      <c r="A11" s="441"/>
      <c r="B11" s="567" t="s">
        <v>13</v>
      </c>
      <c r="C11" s="568">
        <v>60</v>
      </c>
      <c r="D11" s="568">
        <v>50</v>
      </c>
      <c r="E11" s="581">
        <v>70</v>
      </c>
      <c r="F11" s="580">
        <v>1000</v>
      </c>
      <c r="G11" s="580">
        <v>1000</v>
      </c>
      <c r="H11" s="580">
        <v>1200</v>
      </c>
      <c r="I11" s="505"/>
      <c r="J11" s="505"/>
      <c r="K11" s="505"/>
      <c r="L11" s="505"/>
      <c r="M11" s="505"/>
      <c r="N11" s="505"/>
      <c r="O11" s="505"/>
    </row>
    <row r="12" spans="1:16" ht="22.5" customHeight="1">
      <c r="A12" s="441"/>
      <c r="B12" s="571" t="s">
        <v>392</v>
      </c>
      <c r="C12" s="568">
        <v>10</v>
      </c>
      <c r="D12" s="568">
        <v>5</v>
      </c>
      <c r="E12" s="581">
        <v>10</v>
      </c>
      <c r="F12" s="580">
        <v>1500</v>
      </c>
      <c r="G12" s="580">
        <v>1000</v>
      </c>
      <c r="H12" s="580">
        <v>1600</v>
      </c>
      <c r="I12" s="505"/>
      <c r="J12" s="505"/>
      <c r="K12" s="505"/>
      <c r="L12" s="505"/>
      <c r="M12" s="505"/>
      <c r="N12" s="505"/>
      <c r="O12" s="505"/>
    </row>
    <row r="13" spans="1:16" ht="22.5" customHeight="1">
      <c r="A13" s="441"/>
      <c r="B13" s="567" t="s">
        <v>173</v>
      </c>
      <c r="C13" s="568">
        <v>40</v>
      </c>
      <c r="D13" s="568">
        <v>25</v>
      </c>
      <c r="E13" s="581">
        <v>50</v>
      </c>
      <c r="F13" s="580">
        <v>5000</v>
      </c>
      <c r="G13" s="580">
        <v>3000</v>
      </c>
      <c r="H13" s="580">
        <v>8000</v>
      </c>
      <c r="I13" s="505"/>
      <c r="J13" s="505"/>
      <c r="K13" s="505"/>
      <c r="L13" s="505"/>
      <c r="M13" s="505"/>
      <c r="N13" s="505"/>
      <c r="O13" s="505"/>
    </row>
    <row r="14" spans="1:16" ht="22.5" customHeight="1">
      <c r="A14" s="441"/>
      <c r="B14" s="567" t="s">
        <v>42</v>
      </c>
      <c r="C14" s="568">
        <v>50</v>
      </c>
      <c r="D14" s="568">
        <v>40</v>
      </c>
      <c r="E14" s="581">
        <v>60</v>
      </c>
      <c r="F14" s="580">
        <v>23000</v>
      </c>
      <c r="G14" s="580">
        <v>19000</v>
      </c>
      <c r="H14" s="580">
        <v>25000</v>
      </c>
      <c r="I14" s="505"/>
      <c r="J14" s="505"/>
      <c r="K14" s="505"/>
      <c r="L14" s="505"/>
      <c r="M14" s="505"/>
      <c r="N14" s="505"/>
      <c r="O14" s="505"/>
    </row>
    <row r="15" spans="1:16" ht="22.5" customHeight="1">
      <c r="A15" s="441"/>
      <c r="B15" s="567" t="s">
        <v>25</v>
      </c>
      <c r="C15" s="568">
        <v>20</v>
      </c>
      <c r="D15" s="568">
        <v>20</v>
      </c>
      <c r="E15" s="581">
        <v>20</v>
      </c>
      <c r="F15" s="580">
        <v>4000</v>
      </c>
      <c r="G15" s="580">
        <v>3500</v>
      </c>
      <c r="H15" s="580">
        <v>5000</v>
      </c>
      <c r="I15" s="505"/>
      <c r="J15" s="505"/>
      <c r="K15" s="505"/>
      <c r="L15" s="505"/>
      <c r="M15" s="505"/>
      <c r="N15" s="505"/>
      <c r="O15" s="505"/>
    </row>
    <row r="16" spans="1:16" ht="22.5" customHeight="1">
      <c r="A16" s="441"/>
      <c r="B16" s="567" t="s">
        <v>89</v>
      </c>
      <c r="C16" s="568">
        <v>3</v>
      </c>
      <c r="D16" s="568">
        <v>2.44</v>
      </c>
      <c r="E16" s="581">
        <v>5</v>
      </c>
      <c r="F16" s="580">
        <v>150</v>
      </c>
      <c r="G16" s="580">
        <v>100</v>
      </c>
      <c r="H16" s="580">
        <v>200</v>
      </c>
      <c r="I16" s="505"/>
      <c r="J16" s="505"/>
      <c r="K16" s="505"/>
      <c r="L16" s="505"/>
      <c r="M16" s="505"/>
      <c r="N16" s="505"/>
      <c r="O16" s="505"/>
    </row>
    <row r="17" spans="1:16" ht="22.5" customHeight="1">
      <c r="A17" s="441"/>
      <c r="B17" s="567" t="s">
        <v>93</v>
      </c>
      <c r="C17" s="568">
        <v>15</v>
      </c>
      <c r="D17" s="568">
        <v>10</v>
      </c>
      <c r="E17" s="581">
        <v>20</v>
      </c>
      <c r="F17" s="580">
        <v>4000</v>
      </c>
      <c r="G17" s="580">
        <v>3000</v>
      </c>
      <c r="H17" s="580">
        <v>5000</v>
      </c>
      <c r="I17" s="505"/>
      <c r="J17" s="505"/>
      <c r="K17" s="505"/>
      <c r="L17" s="505"/>
      <c r="M17" s="505"/>
      <c r="N17" s="505"/>
      <c r="O17" s="505"/>
    </row>
    <row r="18" spans="1:16" ht="22.5" customHeight="1">
      <c r="A18" s="441"/>
      <c r="B18" s="567" t="s">
        <v>71</v>
      </c>
      <c r="C18" s="568">
        <v>50</v>
      </c>
      <c r="D18" s="568">
        <v>40</v>
      </c>
      <c r="E18" s="581">
        <v>70</v>
      </c>
      <c r="F18" s="580">
        <v>6000</v>
      </c>
      <c r="G18" s="580">
        <v>3000</v>
      </c>
      <c r="H18" s="580">
        <v>8000</v>
      </c>
      <c r="I18" s="505"/>
      <c r="J18" s="505"/>
      <c r="K18" s="505"/>
      <c r="L18" s="505"/>
      <c r="M18" s="505"/>
      <c r="N18" s="505"/>
      <c r="O18" s="505"/>
    </row>
    <row r="19" spans="1:16">
      <c r="A19" s="441"/>
      <c r="B19" s="441"/>
      <c r="C19" s="564"/>
      <c r="D19" s="564"/>
      <c r="E19" s="564"/>
      <c r="F19" s="564"/>
      <c r="G19" s="564"/>
      <c r="H19" s="564"/>
      <c r="I19" s="564"/>
      <c r="J19" s="564"/>
      <c r="K19" s="564"/>
      <c r="L19" s="564"/>
      <c r="M19" s="564"/>
      <c r="N19" s="564"/>
      <c r="O19" s="564"/>
      <c r="P19" s="441"/>
    </row>
    <row r="20" spans="1:16">
      <c r="A20" s="441"/>
      <c r="B20" s="356" t="s">
        <v>386</v>
      </c>
      <c r="C20" s="564"/>
      <c r="D20" s="564"/>
      <c r="E20" s="564"/>
      <c r="F20" s="564"/>
      <c r="G20" s="564"/>
      <c r="H20" s="564"/>
      <c r="I20" s="564"/>
      <c r="J20" s="564"/>
      <c r="K20" s="564"/>
      <c r="L20" s="564"/>
      <c r="M20" s="564"/>
      <c r="N20" s="564"/>
      <c r="O20" s="564"/>
      <c r="P20" s="441"/>
    </row>
    <row r="21" spans="1:16">
      <c r="A21" s="441"/>
      <c r="B21" s="356" t="s">
        <v>387</v>
      </c>
      <c r="C21" s="564"/>
      <c r="D21" s="564"/>
      <c r="E21" s="564"/>
      <c r="F21" s="564"/>
      <c r="G21" s="564"/>
      <c r="H21" s="564"/>
      <c r="I21" s="564"/>
      <c r="J21" s="564"/>
      <c r="K21" s="564"/>
      <c r="L21" s="564"/>
      <c r="M21" s="564"/>
      <c r="N21" s="564"/>
      <c r="O21" s="564"/>
      <c r="P21" s="441"/>
    </row>
    <row r="22" spans="1:16">
      <c r="A22" s="441"/>
      <c r="B22" s="572" t="s">
        <v>388</v>
      </c>
      <c r="C22" s="564"/>
      <c r="D22" s="564"/>
      <c r="E22" s="564"/>
      <c r="F22" s="564"/>
      <c r="G22" s="564"/>
      <c r="H22" s="564"/>
      <c r="I22" s="564"/>
      <c r="J22" s="564"/>
      <c r="K22" s="564"/>
      <c r="L22" s="564"/>
      <c r="M22" s="564"/>
      <c r="N22" s="564"/>
      <c r="O22" s="564"/>
      <c r="P22" s="441"/>
    </row>
    <row r="23" spans="1:16">
      <c r="B23" s="373"/>
    </row>
    <row r="24" spans="1:16">
      <c r="B24" s="373" t="s">
        <v>393</v>
      </c>
    </row>
    <row r="26" spans="1:16">
      <c r="B26" s="604" t="s">
        <v>308</v>
      </c>
    </row>
  </sheetData>
  <mergeCells count="2">
    <mergeCell ref="C4:E4"/>
    <mergeCell ref="F4:H4"/>
  </mergeCells>
  <hyperlinks>
    <hyperlink ref="B26" location="Index!A1" display="Back to 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P24"/>
  <sheetViews>
    <sheetView workbookViewId="0"/>
  </sheetViews>
  <sheetFormatPr defaultRowHeight="14.25"/>
  <cols>
    <col min="1" max="1" width="4.28515625" style="505" customWidth="1"/>
    <col min="2" max="2" width="27.7109375" style="505" customWidth="1"/>
    <col min="3" max="15" width="12.140625" style="563" customWidth="1"/>
    <col min="16" max="16384" width="9.140625" style="505"/>
  </cols>
  <sheetData>
    <row r="1" spans="1:16" ht="15">
      <c r="H1" s="603"/>
    </row>
    <row r="2" spans="1:16">
      <c r="B2" s="276" t="s">
        <v>304</v>
      </c>
    </row>
    <row r="3" spans="1:16">
      <c r="A3" s="441"/>
      <c r="B3" s="441"/>
      <c r="C3" s="564"/>
      <c r="D3" s="564"/>
      <c r="E3" s="564"/>
      <c r="F3" s="564"/>
      <c r="G3" s="564"/>
      <c r="H3" s="564"/>
      <c r="I3" s="564"/>
      <c r="J3" s="564"/>
      <c r="K3" s="564"/>
      <c r="L3" s="564"/>
      <c r="M3" s="564"/>
      <c r="N3" s="564"/>
      <c r="O3" s="564"/>
      <c r="P3" s="441"/>
    </row>
    <row r="4" spans="1:16" ht="22.5" customHeight="1" thickBot="1">
      <c r="A4" s="441"/>
      <c r="B4" s="565"/>
      <c r="C4" s="353">
        <v>2003</v>
      </c>
      <c r="D4" s="353">
        <v>2004</v>
      </c>
      <c r="E4" s="353">
        <v>2005</v>
      </c>
      <c r="F4" s="566">
        <v>2006</v>
      </c>
      <c r="G4" s="353">
        <v>2007</v>
      </c>
      <c r="H4" s="353">
        <v>2008</v>
      </c>
      <c r="I4" s="353">
        <v>2009</v>
      </c>
      <c r="J4" s="353">
        <v>2010</v>
      </c>
      <c r="K4" s="353">
        <v>2011</v>
      </c>
      <c r="L4" s="353">
        <v>2012</v>
      </c>
      <c r="M4" s="353">
        <v>2013</v>
      </c>
      <c r="N4" s="353">
        <v>2014</v>
      </c>
      <c r="O4" s="353">
        <v>2015</v>
      </c>
      <c r="P4" s="353">
        <v>2016</v>
      </c>
    </row>
    <row r="5" spans="1:16" ht="22.5" customHeight="1">
      <c r="A5" s="441"/>
      <c r="B5" s="567" t="s">
        <v>70</v>
      </c>
      <c r="C5" s="568">
        <v>9</v>
      </c>
      <c r="D5" s="568">
        <v>8</v>
      </c>
      <c r="E5" s="568">
        <v>10</v>
      </c>
      <c r="F5" s="568">
        <v>9</v>
      </c>
      <c r="G5" s="568">
        <v>9</v>
      </c>
      <c r="H5" s="568">
        <v>10</v>
      </c>
      <c r="I5" s="568">
        <v>10</v>
      </c>
      <c r="J5" s="568">
        <v>10</v>
      </c>
      <c r="K5" s="568">
        <v>10</v>
      </c>
      <c r="L5" s="568">
        <v>10</v>
      </c>
      <c r="M5" s="568">
        <v>10</v>
      </c>
      <c r="N5" s="569">
        <v>10</v>
      </c>
      <c r="O5" s="568">
        <v>10</v>
      </c>
      <c r="P5" s="568">
        <v>10</v>
      </c>
    </row>
    <row r="6" spans="1:16" ht="22.5" customHeight="1">
      <c r="A6" s="441"/>
      <c r="B6" s="567" t="s">
        <v>397</v>
      </c>
      <c r="C6" s="568">
        <v>2.54</v>
      </c>
      <c r="D6" s="568">
        <v>2.54</v>
      </c>
      <c r="E6" s="568">
        <v>2.64</v>
      </c>
      <c r="F6" s="568">
        <v>2.68</v>
      </c>
      <c r="G6" s="568">
        <v>3.95</v>
      </c>
      <c r="H6" s="568">
        <v>2.85</v>
      </c>
      <c r="I6" s="568">
        <v>2.85</v>
      </c>
      <c r="J6" s="568">
        <v>2.82</v>
      </c>
      <c r="K6" s="568">
        <v>5</v>
      </c>
      <c r="L6" s="568">
        <v>5</v>
      </c>
      <c r="M6" s="568">
        <v>3</v>
      </c>
      <c r="N6" s="568">
        <v>2.86</v>
      </c>
      <c r="O6" s="568">
        <v>2.86</v>
      </c>
      <c r="P6" s="568">
        <v>2.86</v>
      </c>
    </row>
    <row r="7" spans="1:16" ht="22.5" customHeight="1">
      <c r="A7" s="441"/>
      <c r="B7" s="567" t="s">
        <v>390</v>
      </c>
      <c r="C7" s="570" t="s">
        <v>31</v>
      </c>
      <c r="D7" s="570" t="s">
        <v>31</v>
      </c>
      <c r="E7" s="570" t="s">
        <v>31</v>
      </c>
      <c r="F7" s="570" t="s">
        <v>31</v>
      </c>
      <c r="G7" s="568">
        <v>6.21</v>
      </c>
      <c r="H7" s="568">
        <v>5.63</v>
      </c>
      <c r="I7" s="568">
        <v>7.15</v>
      </c>
      <c r="J7" s="568">
        <v>7.15</v>
      </c>
      <c r="K7" s="568">
        <v>10</v>
      </c>
      <c r="L7" s="568">
        <v>10</v>
      </c>
      <c r="M7" s="568">
        <v>8.5</v>
      </c>
      <c r="N7" s="568">
        <v>15.2</v>
      </c>
      <c r="O7" s="568">
        <v>10</v>
      </c>
      <c r="P7" s="568">
        <v>10</v>
      </c>
    </row>
    <row r="8" spans="1:16" ht="22.5" customHeight="1">
      <c r="A8" s="441"/>
      <c r="B8" s="567" t="s">
        <v>396</v>
      </c>
      <c r="C8" s="568">
        <v>2.3199999999999998</v>
      </c>
      <c r="D8" s="568">
        <v>2</v>
      </c>
      <c r="E8" s="568">
        <v>1.94</v>
      </c>
      <c r="F8" s="568">
        <v>2.12</v>
      </c>
      <c r="G8" s="568">
        <v>2.82</v>
      </c>
      <c r="H8" s="568">
        <v>2.85</v>
      </c>
      <c r="I8" s="568">
        <v>2.85</v>
      </c>
      <c r="J8" s="568">
        <v>2.82</v>
      </c>
      <c r="K8" s="568">
        <v>5</v>
      </c>
      <c r="L8" s="568">
        <v>5</v>
      </c>
      <c r="M8" s="568">
        <v>3</v>
      </c>
      <c r="N8" s="568">
        <v>5.2</v>
      </c>
      <c r="O8" s="568">
        <v>2.86</v>
      </c>
      <c r="P8" s="568">
        <v>2.86</v>
      </c>
    </row>
    <row r="9" spans="1:16" ht="22.5" customHeight="1">
      <c r="A9" s="441"/>
      <c r="B9" s="567" t="s">
        <v>12</v>
      </c>
      <c r="C9" s="568">
        <v>55</v>
      </c>
      <c r="D9" s="568">
        <v>51</v>
      </c>
      <c r="E9" s="568">
        <v>49</v>
      </c>
      <c r="F9" s="568">
        <v>49</v>
      </c>
      <c r="G9" s="568">
        <v>46</v>
      </c>
      <c r="H9" s="568">
        <v>40</v>
      </c>
      <c r="I9" s="568">
        <v>40</v>
      </c>
      <c r="J9" s="568">
        <v>40</v>
      </c>
      <c r="K9" s="568">
        <v>40</v>
      </c>
      <c r="L9" s="568">
        <v>40</v>
      </c>
      <c r="M9" s="568">
        <v>40</v>
      </c>
      <c r="N9" s="568">
        <v>40</v>
      </c>
      <c r="O9" s="568">
        <v>40</v>
      </c>
      <c r="P9" s="568">
        <v>40</v>
      </c>
    </row>
    <row r="10" spans="1:16" ht="22.5" customHeight="1">
      <c r="A10" s="441"/>
      <c r="B10" s="630" t="s">
        <v>409</v>
      </c>
      <c r="C10" s="568">
        <v>19</v>
      </c>
      <c r="D10" s="568">
        <v>18</v>
      </c>
      <c r="E10" s="568">
        <v>19</v>
      </c>
      <c r="F10" s="568">
        <v>18</v>
      </c>
      <c r="G10" s="568">
        <v>65</v>
      </c>
      <c r="H10" s="568">
        <v>65</v>
      </c>
      <c r="I10" s="568">
        <v>60</v>
      </c>
      <c r="J10" s="568">
        <v>50</v>
      </c>
      <c r="K10" s="568">
        <v>50</v>
      </c>
      <c r="L10" s="568">
        <v>60</v>
      </c>
      <c r="M10" s="568">
        <v>60</v>
      </c>
      <c r="N10" s="568">
        <v>60</v>
      </c>
      <c r="O10" s="568">
        <v>60</v>
      </c>
      <c r="P10" s="568">
        <v>60</v>
      </c>
    </row>
    <row r="11" spans="1:16" ht="22.5" customHeight="1">
      <c r="A11" s="441"/>
      <c r="B11" s="571" t="s">
        <v>152</v>
      </c>
      <c r="C11" s="568">
        <v>5</v>
      </c>
      <c r="D11" s="568">
        <v>4</v>
      </c>
      <c r="E11" s="568">
        <v>4</v>
      </c>
      <c r="F11" s="568">
        <v>3</v>
      </c>
      <c r="G11" s="568">
        <v>3</v>
      </c>
      <c r="H11" s="568">
        <v>3</v>
      </c>
      <c r="I11" s="568">
        <v>2.5</v>
      </c>
      <c r="J11" s="568">
        <v>2.5</v>
      </c>
      <c r="K11" s="568">
        <v>5</v>
      </c>
      <c r="L11" s="568">
        <v>3</v>
      </c>
      <c r="M11" s="568">
        <v>3</v>
      </c>
      <c r="N11" s="568">
        <v>5</v>
      </c>
      <c r="O11" s="568">
        <v>5</v>
      </c>
      <c r="P11" s="568">
        <v>10</v>
      </c>
    </row>
    <row r="12" spans="1:16" ht="22.5" customHeight="1">
      <c r="A12" s="441"/>
      <c r="B12" s="567" t="s">
        <v>42</v>
      </c>
      <c r="C12" s="568">
        <v>62</v>
      </c>
      <c r="D12" s="568">
        <v>55</v>
      </c>
      <c r="E12" s="568">
        <v>54</v>
      </c>
      <c r="F12" s="568">
        <v>52</v>
      </c>
      <c r="G12" s="568">
        <v>48</v>
      </c>
      <c r="H12" s="568">
        <v>45</v>
      </c>
      <c r="I12" s="568">
        <v>45</v>
      </c>
      <c r="J12" s="568">
        <v>45</v>
      </c>
      <c r="K12" s="568">
        <v>40</v>
      </c>
      <c r="L12" s="568">
        <v>40</v>
      </c>
      <c r="M12" s="568">
        <v>50</v>
      </c>
      <c r="N12" s="568">
        <v>50</v>
      </c>
      <c r="O12" s="568">
        <v>50</v>
      </c>
      <c r="P12" s="568">
        <v>50</v>
      </c>
    </row>
    <row r="13" spans="1:16" ht="22.5" customHeight="1">
      <c r="A13" s="441"/>
      <c r="B13" s="567" t="s">
        <v>25</v>
      </c>
      <c r="C13" s="570" t="s">
        <v>31</v>
      </c>
      <c r="D13" s="570" t="s">
        <v>31</v>
      </c>
      <c r="E13" s="570" t="s">
        <v>31</v>
      </c>
      <c r="F13" s="570" t="s">
        <v>31</v>
      </c>
      <c r="G13" s="570" t="s">
        <v>31</v>
      </c>
      <c r="H13" s="570" t="s">
        <v>31</v>
      </c>
      <c r="I13" s="570" t="s">
        <v>31</v>
      </c>
      <c r="J13" s="568">
        <v>25</v>
      </c>
      <c r="K13" s="568">
        <v>25</v>
      </c>
      <c r="L13" s="568">
        <v>20</v>
      </c>
      <c r="M13" s="568">
        <v>20</v>
      </c>
      <c r="N13" s="568">
        <v>20</v>
      </c>
      <c r="O13" s="568">
        <v>20</v>
      </c>
      <c r="P13" s="568">
        <v>20</v>
      </c>
    </row>
    <row r="14" spans="1:16" ht="22.5" customHeight="1">
      <c r="A14" s="441"/>
      <c r="B14" s="567" t="s">
        <v>153</v>
      </c>
      <c r="C14" s="568">
        <v>3</v>
      </c>
      <c r="D14" s="568">
        <v>3</v>
      </c>
      <c r="E14" s="568">
        <v>3</v>
      </c>
      <c r="F14" s="568">
        <v>3</v>
      </c>
      <c r="G14" s="568">
        <v>3.5</v>
      </c>
      <c r="H14" s="568">
        <v>3</v>
      </c>
      <c r="I14" s="568">
        <v>3</v>
      </c>
      <c r="J14" s="568">
        <v>3</v>
      </c>
      <c r="K14" s="570" t="s">
        <v>31</v>
      </c>
      <c r="L14" s="570" t="s">
        <v>31</v>
      </c>
      <c r="M14" s="568">
        <v>3</v>
      </c>
      <c r="N14" s="568">
        <v>3</v>
      </c>
      <c r="O14" s="568">
        <v>3</v>
      </c>
      <c r="P14" s="568">
        <v>3</v>
      </c>
    </row>
    <row r="15" spans="1:16" ht="22.5" customHeight="1">
      <c r="A15" s="441"/>
      <c r="B15" s="567" t="s">
        <v>93</v>
      </c>
      <c r="C15" s="570" t="s">
        <v>31</v>
      </c>
      <c r="D15" s="570" t="s">
        <v>31</v>
      </c>
      <c r="E15" s="570" t="s">
        <v>31</v>
      </c>
      <c r="F15" s="570" t="s">
        <v>31</v>
      </c>
      <c r="G15" s="570" t="s">
        <v>31</v>
      </c>
      <c r="H15" s="570" t="s">
        <v>31</v>
      </c>
      <c r="I15" s="570" t="s">
        <v>31</v>
      </c>
      <c r="J15" s="568">
        <v>10</v>
      </c>
      <c r="K15" s="568">
        <v>20</v>
      </c>
      <c r="L15" s="568">
        <v>20</v>
      </c>
      <c r="M15" s="568">
        <v>15</v>
      </c>
      <c r="N15" s="570" t="s">
        <v>31</v>
      </c>
      <c r="O15" s="570" t="s">
        <v>31</v>
      </c>
      <c r="P15" s="568">
        <v>15</v>
      </c>
    </row>
    <row r="16" spans="1:16">
      <c r="A16" s="441"/>
      <c r="B16" s="441"/>
      <c r="C16" s="564"/>
      <c r="D16" s="564"/>
      <c r="E16" s="564"/>
      <c r="F16" s="564"/>
      <c r="G16" s="564"/>
      <c r="H16" s="564"/>
      <c r="I16" s="564"/>
      <c r="J16" s="564"/>
      <c r="K16" s="564"/>
      <c r="L16" s="564"/>
      <c r="M16" s="564"/>
      <c r="N16" s="564"/>
      <c r="O16" s="564"/>
      <c r="P16" s="441"/>
    </row>
    <row r="17" spans="1:16">
      <c r="A17" s="441"/>
      <c r="B17" s="356" t="s">
        <v>154</v>
      </c>
      <c r="C17" s="564"/>
      <c r="D17" s="564"/>
      <c r="E17" s="564"/>
      <c r="F17" s="564"/>
      <c r="G17" s="564"/>
      <c r="H17" s="564"/>
      <c r="I17" s="564"/>
      <c r="J17" s="564"/>
      <c r="K17" s="564"/>
      <c r="L17" s="564"/>
      <c r="M17" s="564"/>
      <c r="N17" s="564"/>
      <c r="O17" s="564"/>
      <c r="P17" s="441"/>
    </row>
    <row r="18" spans="1:16">
      <c r="A18" s="441"/>
      <c r="B18" s="572" t="s">
        <v>395</v>
      </c>
      <c r="C18" s="564"/>
      <c r="D18" s="564"/>
      <c r="E18" s="564"/>
      <c r="F18" s="564"/>
      <c r="G18" s="564"/>
      <c r="H18" s="564"/>
      <c r="I18" s="564"/>
      <c r="J18" s="564"/>
      <c r="K18" s="564"/>
      <c r="L18" s="564"/>
      <c r="M18" s="564"/>
      <c r="N18" s="564"/>
      <c r="O18" s="564"/>
      <c r="P18" s="441"/>
    </row>
    <row r="19" spans="1:16">
      <c r="A19" s="441"/>
      <c r="B19" s="572" t="s">
        <v>394</v>
      </c>
      <c r="C19" s="564"/>
      <c r="D19" s="564"/>
      <c r="E19" s="564"/>
      <c r="F19" s="564"/>
      <c r="G19" s="564"/>
      <c r="H19" s="564"/>
      <c r="I19" s="564"/>
      <c r="J19" s="564"/>
      <c r="K19" s="564"/>
      <c r="L19" s="564"/>
      <c r="M19" s="564"/>
      <c r="N19" s="564"/>
      <c r="O19" s="564"/>
      <c r="P19" s="441"/>
    </row>
    <row r="20" spans="1:16">
      <c r="A20" s="441"/>
      <c r="B20" s="629" t="s">
        <v>398</v>
      </c>
      <c r="C20" s="564"/>
      <c r="D20" s="564"/>
      <c r="E20" s="564"/>
      <c r="F20" s="564"/>
      <c r="G20" s="564"/>
      <c r="H20" s="564"/>
      <c r="I20" s="564"/>
      <c r="J20" s="564"/>
      <c r="K20" s="564"/>
      <c r="L20" s="564"/>
      <c r="M20" s="564"/>
      <c r="N20" s="564"/>
      <c r="O20" s="564"/>
      <c r="P20" s="441"/>
    </row>
    <row r="21" spans="1:16">
      <c r="B21" s="373"/>
    </row>
    <row r="22" spans="1:16">
      <c r="B22" s="373" t="s">
        <v>393</v>
      </c>
    </row>
    <row r="24" spans="1:16">
      <c r="B24" s="604" t="s">
        <v>308</v>
      </c>
    </row>
  </sheetData>
  <hyperlinks>
    <hyperlink ref="B24" location="Index!A1" display="Back to Index"/>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1:P14"/>
  <sheetViews>
    <sheetView workbookViewId="0"/>
  </sheetViews>
  <sheetFormatPr defaultRowHeight="14.25"/>
  <cols>
    <col min="1" max="1" width="4.28515625" style="505" customWidth="1"/>
    <col min="2" max="2" width="29.28515625" style="505" customWidth="1"/>
    <col min="3" max="15" width="12.140625" style="505" customWidth="1"/>
    <col min="16" max="16384" width="9.140625" style="505"/>
  </cols>
  <sheetData>
    <row r="1" spans="2:16" ht="15">
      <c r="H1" s="599"/>
    </row>
    <row r="2" spans="2:16">
      <c r="B2" s="276" t="s">
        <v>399</v>
      </c>
    </row>
    <row r="3" spans="2:16">
      <c r="B3" s="441"/>
      <c r="C3" s="441"/>
      <c r="D3" s="441"/>
      <c r="E3" s="441"/>
      <c r="F3" s="441"/>
      <c r="G3" s="441"/>
      <c r="H3" s="441"/>
      <c r="I3" s="441"/>
      <c r="J3" s="441"/>
      <c r="K3" s="441"/>
      <c r="L3" s="441"/>
      <c r="M3" s="441"/>
      <c r="N3" s="441"/>
      <c r="O3" s="441"/>
      <c r="P3" s="441"/>
    </row>
    <row r="4" spans="2:16" ht="22.5" customHeight="1" thickBot="1">
      <c r="B4" s="573"/>
      <c r="C4" s="574" t="s">
        <v>157</v>
      </c>
      <c r="D4" s="574" t="s">
        <v>158</v>
      </c>
    </row>
    <row r="5" spans="2:16" ht="22.5" customHeight="1">
      <c r="B5" s="575" t="s">
        <v>70</v>
      </c>
      <c r="C5" s="576">
        <v>10</v>
      </c>
      <c r="D5" s="576">
        <v>13</v>
      </c>
    </row>
    <row r="6" spans="2:16" ht="22.5" customHeight="1">
      <c r="B6" s="577" t="s">
        <v>12</v>
      </c>
      <c r="C6" s="570">
        <v>54</v>
      </c>
      <c r="D6" s="570">
        <v>65</v>
      </c>
    </row>
    <row r="7" spans="2:16" ht="22.5" customHeight="1">
      <c r="B7" s="577" t="s">
        <v>13</v>
      </c>
      <c r="C7" s="570">
        <v>71</v>
      </c>
      <c r="D7" s="570">
        <v>66</v>
      </c>
    </row>
    <row r="8" spans="2:16" ht="22.5" customHeight="1">
      <c r="B8" s="577" t="s">
        <v>173</v>
      </c>
      <c r="C8" s="570">
        <v>75</v>
      </c>
      <c r="D8" s="570">
        <v>72</v>
      </c>
    </row>
    <row r="9" spans="2:16" ht="22.5" customHeight="1">
      <c r="B9" s="577" t="s">
        <v>42</v>
      </c>
      <c r="C9" s="570">
        <v>43</v>
      </c>
      <c r="D9" s="570">
        <v>45</v>
      </c>
    </row>
    <row r="10" spans="2:16" ht="22.5" customHeight="1">
      <c r="B10" s="577" t="s">
        <v>167</v>
      </c>
      <c r="C10" s="570">
        <v>75</v>
      </c>
      <c r="D10" s="570">
        <v>74</v>
      </c>
    </row>
    <row r="11" spans="2:16">
      <c r="B11" s="441"/>
      <c r="C11" s="441"/>
      <c r="D11" s="441"/>
      <c r="E11" s="441"/>
      <c r="F11" s="441"/>
      <c r="G11" s="441"/>
      <c r="H11" s="441"/>
      <c r="I11" s="441"/>
      <c r="J11" s="441"/>
      <c r="K11" s="441"/>
      <c r="L11" s="441"/>
      <c r="M11" s="441"/>
      <c r="N11" s="441"/>
      <c r="O11" s="441"/>
      <c r="P11" s="441"/>
    </row>
    <row r="12" spans="2:16">
      <c r="B12" s="356" t="s">
        <v>393</v>
      </c>
      <c r="C12" s="441"/>
      <c r="D12" s="441"/>
      <c r="E12" s="441"/>
      <c r="F12" s="441"/>
      <c r="G12" s="441"/>
      <c r="H12" s="441"/>
      <c r="I12" s="441"/>
      <c r="J12" s="441"/>
      <c r="K12" s="441"/>
      <c r="L12" s="441"/>
      <c r="M12" s="441"/>
      <c r="N12" s="441"/>
      <c r="O12" s="441"/>
      <c r="P12" s="441"/>
    </row>
    <row r="13" spans="2:16">
      <c r="B13" s="441"/>
      <c r="C13" s="441"/>
      <c r="D13" s="441"/>
      <c r="E13" s="441"/>
      <c r="F13" s="441"/>
      <c r="G13" s="441"/>
      <c r="H13" s="441"/>
      <c r="I13" s="441"/>
      <c r="J13" s="441"/>
      <c r="K13" s="441"/>
      <c r="L13" s="441"/>
      <c r="M13" s="441"/>
      <c r="N13" s="441"/>
      <c r="O13" s="441"/>
      <c r="P13" s="441"/>
    </row>
    <row r="14" spans="2:16">
      <c r="B14" s="604" t="s">
        <v>308</v>
      </c>
    </row>
  </sheetData>
  <hyperlinks>
    <hyperlink ref="B14" location="Index!A1" display="Back to Index"/>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P17"/>
  <sheetViews>
    <sheetView workbookViewId="0"/>
  </sheetViews>
  <sheetFormatPr defaultRowHeight="14.25"/>
  <cols>
    <col min="1" max="1" width="4.28515625" style="505" customWidth="1"/>
    <col min="2" max="2" width="27" style="505" customWidth="1"/>
    <col min="3" max="15" width="12.140625" style="505" customWidth="1"/>
    <col min="16" max="16384" width="9.140625" style="505"/>
  </cols>
  <sheetData>
    <row r="1" spans="1:16" ht="15">
      <c r="H1" s="599"/>
    </row>
    <row r="2" spans="1:16">
      <c r="B2" s="276" t="s">
        <v>305</v>
      </c>
    </row>
    <row r="3" spans="1:16">
      <c r="B3" s="441"/>
      <c r="C3" s="441"/>
      <c r="D3" s="441"/>
      <c r="E3" s="441"/>
      <c r="F3" s="441"/>
      <c r="G3" s="441"/>
      <c r="H3" s="441"/>
      <c r="I3" s="441"/>
      <c r="J3" s="441"/>
      <c r="K3" s="441"/>
      <c r="L3" s="441"/>
      <c r="M3" s="441"/>
      <c r="N3" s="441"/>
      <c r="O3" s="441"/>
      <c r="P3" s="441"/>
    </row>
    <row r="4" spans="1:16" ht="22.5" customHeight="1" thickBot="1">
      <c r="B4" s="573"/>
      <c r="C4" s="574">
        <v>2003</v>
      </c>
      <c r="D4" s="574">
        <v>2004</v>
      </c>
      <c r="E4" s="574">
        <v>2005</v>
      </c>
      <c r="F4" s="574">
        <v>2006</v>
      </c>
      <c r="G4" s="574">
        <v>2007</v>
      </c>
      <c r="H4" s="574">
        <v>2008</v>
      </c>
      <c r="I4" s="574">
        <v>2009</v>
      </c>
      <c r="J4" s="574">
        <v>2010</v>
      </c>
      <c r="K4" s="574">
        <v>2011</v>
      </c>
      <c r="L4" s="574">
        <v>2012</v>
      </c>
      <c r="M4" s="574">
        <v>2013</v>
      </c>
      <c r="N4" s="574">
        <v>2014</v>
      </c>
      <c r="O4" s="574">
        <v>2015</v>
      </c>
      <c r="P4" s="574">
        <v>2016</v>
      </c>
    </row>
    <row r="5" spans="1:16" ht="22.5" customHeight="1">
      <c r="B5" s="575" t="s">
        <v>70</v>
      </c>
      <c r="C5" s="576">
        <v>11</v>
      </c>
      <c r="D5" s="576">
        <v>9</v>
      </c>
      <c r="E5" s="576">
        <v>10</v>
      </c>
      <c r="F5" s="576">
        <v>11</v>
      </c>
      <c r="G5" s="576">
        <v>11</v>
      </c>
      <c r="H5" s="576">
        <v>8</v>
      </c>
      <c r="I5" s="576">
        <v>8</v>
      </c>
      <c r="J5" s="576">
        <v>8</v>
      </c>
      <c r="K5" s="576">
        <v>10</v>
      </c>
      <c r="L5" s="576">
        <v>5</v>
      </c>
      <c r="M5" s="576">
        <v>7</v>
      </c>
      <c r="N5" s="576">
        <v>12</v>
      </c>
      <c r="O5" s="576">
        <v>10</v>
      </c>
      <c r="P5" s="576">
        <v>10</v>
      </c>
    </row>
    <row r="6" spans="1:16" ht="22.5" customHeight="1">
      <c r="B6" s="577" t="s">
        <v>12</v>
      </c>
      <c r="C6" s="570">
        <v>51</v>
      </c>
      <c r="D6" s="570">
        <v>42</v>
      </c>
      <c r="E6" s="570">
        <v>43</v>
      </c>
      <c r="F6" s="570">
        <v>35</v>
      </c>
      <c r="G6" s="570">
        <v>33</v>
      </c>
      <c r="H6" s="570">
        <v>29</v>
      </c>
      <c r="I6" s="570">
        <v>20</v>
      </c>
      <c r="J6" s="570">
        <v>24</v>
      </c>
      <c r="K6" s="570">
        <v>26</v>
      </c>
      <c r="L6" s="570">
        <v>37</v>
      </c>
      <c r="M6" s="570">
        <v>38</v>
      </c>
      <c r="N6" s="570">
        <v>36</v>
      </c>
      <c r="O6" s="570">
        <v>44</v>
      </c>
      <c r="P6" s="570">
        <v>54</v>
      </c>
    </row>
    <row r="7" spans="1:16" ht="22.5" customHeight="1">
      <c r="B7" s="577" t="s">
        <v>13</v>
      </c>
      <c r="C7" s="570">
        <v>70</v>
      </c>
      <c r="D7" s="570">
        <v>64</v>
      </c>
      <c r="E7" s="570">
        <v>65</v>
      </c>
      <c r="F7" s="570">
        <v>50</v>
      </c>
      <c r="G7" s="570">
        <v>52</v>
      </c>
      <c r="H7" s="570">
        <v>43</v>
      </c>
      <c r="I7" s="570">
        <v>27</v>
      </c>
      <c r="J7" s="570">
        <v>31</v>
      </c>
      <c r="K7" s="570">
        <v>26</v>
      </c>
      <c r="L7" s="570">
        <v>30</v>
      </c>
      <c r="M7" s="570">
        <v>36</v>
      </c>
      <c r="N7" s="570">
        <v>37</v>
      </c>
      <c r="O7" s="570">
        <v>48</v>
      </c>
      <c r="P7" s="570">
        <v>71</v>
      </c>
    </row>
    <row r="8" spans="1:16" ht="22.5" customHeight="1">
      <c r="B8" s="577" t="s">
        <v>174</v>
      </c>
      <c r="C8" s="570">
        <v>65</v>
      </c>
      <c r="D8" s="570">
        <v>67</v>
      </c>
      <c r="E8" s="570">
        <v>66</v>
      </c>
      <c r="F8" s="570">
        <v>48</v>
      </c>
      <c r="G8" s="570">
        <v>52</v>
      </c>
      <c r="H8" s="570">
        <v>33</v>
      </c>
      <c r="I8" s="570">
        <v>44</v>
      </c>
      <c r="J8" s="570">
        <v>49</v>
      </c>
      <c r="K8" s="570">
        <v>71</v>
      </c>
      <c r="L8" s="570">
        <v>102</v>
      </c>
      <c r="M8" s="570" t="s">
        <v>155</v>
      </c>
      <c r="N8" s="570">
        <v>90</v>
      </c>
      <c r="O8" s="570" t="s">
        <v>155</v>
      </c>
      <c r="P8" s="570" t="s">
        <v>155</v>
      </c>
    </row>
    <row r="9" spans="1:16" ht="22.5" customHeight="1">
      <c r="B9" s="577" t="s">
        <v>42</v>
      </c>
      <c r="C9" s="570">
        <v>33</v>
      </c>
      <c r="D9" s="570">
        <v>40</v>
      </c>
      <c r="E9" s="570">
        <v>47</v>
      </c>
      <c r="F9" s="570">
        <v>44</v>
      </c>
      <c r="G9" s="570">
        <v>50</v>
      </c>
      <c r="H9" s="570">
        <v>43</v>
      </c>
      <c r="I9" s="570">
        <v>44</v>
      </c>
      <c r="J9" s="570">
        <v>35</v>
      </c>
      <c r="K9" s="570">
        <v>18</v>
      </c>
      <c r="L9" s="570">
        <v>20</v>
      </c>
      <c r="M9" s="570">
        <v>29</v>
      </c>
      <c r="N9" s="570">
        <v>36</v>
      </c>
      <c r="O9" s="570">
        <v>44</v>
      </c>
      <c r="P9" s="570">
        <v>43</v>
      </c>
    </row>
    <row r="10" spans="1:16">
      <c r="B10" s="441"/>
      <c r="C10" s="441"/>
      <c r="D10" s="441"/>
      <c r="E10" s="441"/>
      <c r="F10" s="441"/>
      <c r="G10" s="441"/>
      <c r="H10" s="441"/>
      <c r="I10" s="441"/>
      <c r="J10" s="441"/>
      <c r="K10" s="441"/>
      <c r="L10" s="441"/>
      <c r="M10" s="441"/>
      <c r="N10" s="441"/>
      <c r="O10" s="441"/>
      <c r="P10" s="441"/>
    </row>
    <row r="11" spans="1:16">
      <c r="A11" s="441"/>
      <c r="B11" s="356" t="s">
        <v>156</v>
      </c>
      <c r="C11" s="564"/>
      <c r="D11" s="564"/>
      <c r="E11" s="564"/>
      <c r="F11" s="564"/>
      <c r="G11" s="564"/>
      <c r="H11" s="564"/>
      <c r="I11" s="564"/>
      <c r="J11" s="564"/>
      <c r="K11" s="564"/>
      <c r="L11" s="564"/>
      <c r="M11" s="564"/>
      <c r="N11" s="564"/>
      <c r="O11" s="564"/>
      <c r="P11" s="441"/>
    </row>
    <row r="12" spans="1:16">
      <c r="B12" s="356" t="s">
        <v>401</v>
      </c>
      <c r="C12" s="441"/>
      <c r="D12" s="441"/>
      <c r="E12" s="441"/>
      <c r="F12" s="441"/>
      <c r="G12" s="441"/>
      <c r="H12" s="441"/>
      <c r="I12" s="441"/>
      <c r="J12" s="441"/>
      <c r="K12" s="441"/>
      <c r="L12" s="441"/>
      <c r="M12" s="441"/>
      <c r="N12" s="441"/>
      <c r="O12" s="441"/>
      <c r="P12" s="441"/>
    </row>
    <row r="13" spans="1:16">
      <c r="B13" s="578" t="s">
        <v>400</v>
      </c>
      <c r="C13" s="441"/>
      <c r="D13" s="441"/>
      <c r="E13" s="441"/>
      <c r="F13" s="441"/>
      <c r="G13" s="441"/>
      <c r="H13" s="441"/>
      <c r="I13" s="441"/>
      <c r="J13" s="441"/>
      <c r="K13" s="441"/>
      <c r="L13" s="441"/>
      <c r="M13" s="441"/>
      <c r="N13" s="441"/>
      <c r="O13" s="441"/>
      <c r="P13" s="441"/>
    </row>
    <row r="14" spans="1:16">
      <c r="B14" s="579"/>
      <c r="C14" s="441"/>
      <c r="D14" s="441"/>
      <c r="E14" s="441"/>
      <c r="F14" s="441"/>
      <c r="G14" s="441"/>
      <c r="H14" s="441"/>
      <c r="I14" s="441"/>
      <c r="J14" s="441"/>
      <c r="K14" s="441"/>
      <c r="L14" s="441"/>
      <c r="M14" s="441"/>
      <c r="N14" s="441"/>
      <c r="O14" s="441"/>
      <c r="P14" s="441"/>
    </row>
    <row r="15" spans="1:16">
      <c r="B15" s="356" t="s">
        <v>393</v>
      </c>
      <c r="C15" s="441"/>
      <c r="D15" s="441"/>
      <c r="E15" s="441"/>
      <c r="F15" s="441"/>
      <c r="G15" s="441"/>
      <c r="H15" s="441"/>
      <c r="I15" s="441"/>
      <c r="J15" s="441"/>
      <c r="K15" s="441"/>
      <c r="L15" s="441"/>
      <c r="M15" s="441"/>
      <c r="N15" s="441"/>
      <c r="O15" s="441"/>
      <c r="P15" s="441"/>
    </row>
    <row r="16" spans="1:16">
      <c r="B16" s="441"/>
      <c r="C16" s="441"/>
      <c r="D16" s="441"/>
      <c r="E16" s="441"/>
      <c r="F16" s="441"/>
      <c r="G16" s="441"/>
      <c r="H16" s="441"/>
      <c r="I16" s="441"/>
      <c r="J16" s="441"/>
      <c r="K16" s="441"/>
      <c r="L16" s="441"/>
      <c r="M16" s="441"/>
      <c r="N16" s="441"/>
      <c r="O16" s="441"/>
      <c r="P16" s="441"/>
    </row>
    <row r="17" spans="2:2">
      <c r="B17" s="604" t="s">
        <v>308</v>
      </c>
    </row>
  </sheetData>
  <hyperlinks>
    <hyperlink ref="B17" location="Index!A1" display="Back to Index"/>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B1:M72"/>
  <sheetViews>
    <sheetView workbookViewId="0"/>
  </sheetViews>
  <sheetFormatPr defaultRowHeight="12.75"/>
  <cols>
    <col min="1" max="1" width="4.28515625" style="381" customWidth="1"/>
    <col min="2" max="2" width="19.42578125" style="381" customWidth="1"/>
    <col min="3" max="4" width="20" style="381" customWidth="1"/>
    <col min="5" max="5" width="13.7109375" style="381" customWidth="1"/>
    <col min="6" max="6" width="15.7109375" style="381" customWidth="1"/>
    <col min="7" max="7" width="11.28515625" style="381" customWidth="1"/>
    <col min="8" max="8" width="12.7109375" style="381" customWidth="1"/>
    <col min="9" max="9" width="9.140625" style="382"/>
    <col min="10" max="16384" width="9.140625" style="381"/>
  </cols>
  <sheetData>
    <row r="1" spans="2:8" ht="15" customHeight="1">
      <c r="H1" s="599"/>
    </row>
    <row r="2" spans="2:8" ht="15" customHeight="1">
      <c r="B2" s="383" t="s">
        <v>306</v>
      </c>
    </row>
    <row r="3" spans="2:8" ht="15" customHeight="1"/>
    <row r="4" spans="2:8" ht="30" customHeight="1" thickBot="1">
      <c r="B4" s="393"/>
      <c r="C4" s="391" t="s">
        <v>163</v>
      </c>
      <c r="D4" s="391" t="s">
        <v>162</v>
      </c>
      <c r="E4" s="391" t="s">
        <v>164</v>
      </c>
      <c r="F4" s="391" t="s">
        <v>165</v>
      </c>
      <c r="G4" s="392" t="s">
        <v>120</v>
      </c>
    </row>
    <row r="5" spans="2:8" ht="22.5" customHeight="1">
      <c r="B5" s="365" t="s">
        <v>70</v>
      </c>
      <c r="C5" s="387">
        <v>4355</v>
      </c>
      <c r="D5" s="387">
        <v>63</v>
      </c>
      <c r="E5" s="387">
        <v>135</v>
      </c>
      <c r="F5" s="387">
        <v>84</v>
      </c>
      <c r="G5" s="296">
        <v>4637</v>
      </c>
      <c r="H5" s="386"/>
    </row>
    <row r="6" spans="2:8" ht="22.5" customHeight="1">
      <c r="B6" s="365" t="s">
        <v>21</v>
      </c>
      <c r="C6" s="387">
        <v>1964</v>
      </c>
      <c r="D6" s="388" t="s">
        <v>116</v>
      </c>
      <c r="E6" s="387">
        <v>4082</v>
      </c>
      <c r="F6" s="387">
        <v>655</v>
      </c>
      <c r="G6" s="296">
        <v>6701</v>
      </c>
      <c r="H6" s="386"/>
    </row>
    <row r="7" spans="2:8" ht="22.5" customHeight="1">
      <c r="B7" s="365" t="s">
        <v>171</v>
      </c>
      <c r="C7" s="387">
        <v>95304</v>
      </c>
      <c r="D7" s="387">
        <v>1914</v>
      </c>
      <c r="E7" s="387">
        <v>14905</v>
      </c>
      <c r="F7" s="387">
        <v>3593</v>
      </c>
      <c r="G7" s="296">
        <v>115716</v>
      </c>
      <c r="H7" s="386"/>
    </row>
    <row r="8" spans="2:8" ht="22.5" customHeight="1">
      <c r="B8" s="365" t="s">
        <v>175</v>
      </c>
      <c r="C8" s="387">
        <v>9577</v>
      </c>
      <c r="D8" s="387">
        <v>1</v>
      </c>
      <c r="E8" s="387">
        <v>655</v>
      </c>
      <c r="F8" s="387">
        <v>157</v>
      </c>
      <c r="G8" s="296">
        <v>10390</v>
      </c>
      <c r="H8" s="386"/>
    </row>
    <row r="9" spans="2:8" ht="22.5" customHeight="1">
      <c r="B9" s="365" t="s">
        <v>172</v>
      </c>
      <c r="C9" s="387">
        <v>5143</v>
      </c>
      <c r="D9" s="387">
        <v>286</v>
      </c>
      <c r="E9" s="387">
        <v>5400</v>
      </c>
      <c r="F9" s="387">
        <v>530</v>
      </c>
      <c r="G9" s="296">
        <v>11359</v>
      </c>
      <c r="H9" s="386"/>
    </row>
    <row r="10" spans="2:8" ht="22.5" customHeight="1">
      <c r="B10" s="365" t="s">
        <v>410</v>
      </c>
      <c r="C10" s="387">
        <v>15033</v>
      </c>
      <c r="D10" s="387">
        <v>555</v>
      </c>
      <c r="E10" s="387">
        <v>3006</v>
      </c>
      <c r="F10" s="387">
        <v>514</v>
      </c>
      <c r="G10" s="296">
        <v>19108</v>
      </c>
      <c r="H10" s="386"/>
    </row>
    <row r="11" spans="2:8" ht="22.5" customHeight="1">
      <c r="B11" s="365" t="s">
        <v>13</v>
      </c>
      <c r="C11" s="387">
        <v>4716</v>
      </c>
      <c r="D11" s="387">
        <v>2</v>
      </c>
      <c r="E11" s="387">
        <v>25</v>
      </c>
      <c r="F11" s="388" t="s">
        <v>116</v>
      </c>
      <c r="G11" s="296">
        <v>4743</v>
      </c>
      <c r="H11" s="386"/>
    </row>
    <row r="12" spans="2:8" ht="22.5" customHeight="1">
      <c r="B12" s="365" t="s">
        <v>88</v>
      </c>
      <c r="C12" s="387">
        <v>2670</v>
      </c>
      <c r="D12" s="387">
        <v>236</v>
      </c>
      <c r="E12" s="387">
        <v>148</v>
      </c>
      <c r="F12" s="387">
        <v>125</v>
      </c>
      <c r="G12" s="296">
        <v>3179</v>
      </c>
      <c r="H12" s="386"/>
    </row>
    <row r="13" spans="2:8" ht="22.5" customHeight="1">
      <c r="B13" s="365" t="s">
        <v>7</v>
      </c>
      <c r="C13" s="387">
        <v>7956</v>
      </c>
      <c r="D13" s="387">
        <v>94</v>
      </c>
      <c r="E13" s="387">
        <v>2537</v>
      </c>
      <c r="F13" s="387">
        <v>98</v>
      </c>
      <c r="G13" s="296">
        <v>10685</v>
      </c>
      <c r="H13" s="386"/>
    </row>
    <row r="14" spans="2:8" ht="22.5" customHeight="1">
      <c r="B14" s="365" t="s">
        <v>25</v>
      </c>
      <c r="C14" s="387">
        <v>483</v>
      </c>
      <c r="D14" s="387">
        <v>47</v>
      </c>
      <c r="E14" s="387">
        <v>2</v>
      </c>
      <c r="F14" s="387">
        <v>4</v>
      </c>
      <c r="G14" s="296">
        <v>536</v>
      </c>
      <c r="H14" s="386"/>
    </row>
    <row r="15" spans="2:8" ht="22.5" customHeight="1">
      <c r="B15" s="365" t="s">
        <v>89</v>
      </c>
      <c r="C15" s="387">
        <v>96</v>
      </c>
      <c r="D15" s="387">
        <v>2</v>
      </c>
      <c r="E15" s="387">
        <v>6</v>
      </c>
      <c r="F15" s="387">
        <v>11</v>
      </c>
      <c r="G15" s="296">
        <v>115</v>
      </c>
      <c r="H15" s="386"/>
    </row>
    <row r="16" spans="2:8" ht="22.5" customHeight="1">
      <c r="B16" s="365" t="s">
        <v>411</v>
      </c>
      <c r="C16" s="387">
        <v>143248</v>
      </c>
      <c r="D16" s="387">
        <v>5305</v>
      </c>
      <c r="E16" s="387">
        <v>29929</v>
      </c>
      <c r="F16" s="387">
        <v>5430</v>
      </c>
      <c r="G16" s="296">
        <v>183912</v>
      </c>
      <c r="H16" s="386"/>
    </row>
    <row r="17" spans="2:13" ht="15" customHeight="1">
      <c r="B17" s="384"/>
      <c r="C17" s="379"/>
      <c r="D17" s="379"/>
      <c r="E17" s="379"/>
      <c r="F17" s="379"/>
      <c r="G17" s="379"/>
    </row>
    <row r="18" spans="2:13" ht="15" customHeight="1">
      <c r="B18" s="389" t="s">
        <v>122</v>
      </c>
    </row>
    <row r="19" spans="2:13" ht="15" customHeight="1">
      <c r="B19" s="389" t="s">
        <v>121</v>
      </c>
    </row>
    <row r="20" spans="2:13" ht="15" customHeight="1">
      <c r="B20" s="389" t="s">
        <v>123</v>
      </c>
    </row>
    <row r="21" spans="2:13" ht="15" customHeight="1">
      <c r="B21" s="390" t="s">
        <v>124</v>
      </c>
    </row>
    <row r="22" spans="2:13" ht="15" customHeight="1">
      <c r="B22" s="390"/>
    </row>
    <row r="23" spans="2:13" ht="15" customHeight="1">
      <c r="B23" s="760" t="s">
        <v>454</v>
      </c>
      <c r="C23" s="760"/>
      <c r="D23" s="760"/>
      <c r="E23" s="760"/>
      <c r="F23" s="760"/>
      <c r="G23" s="760"/>
      <c r="H23" s="760"/>
      <c r="I23" s="760"/>
      <c r="J23" s="760"/>
      <c r="K23" s="760"/>
      <c r="L23" s="760"/>
      <c r="M23" s="760"/>
    </row>
    <row r="24" spans="2:13" ht="15" customHeight="1">
      <c r="B24" s="687" t="s">
        <v>455</v>
      </c>
      <c r="C24" s="655"/>
      <c r="D24" s="655"/>
      <c r="E24" s="655"/>
      <c r="F24" s="655"/>
      <c r="G24" s="655"/>
      <c r="H24" s="655"/>
      <c r="I24" s="655"/>
      <c r="J24" s="655"/>
      <c r="K24" s="655"/>
      <c r="L24" s="655"/>
      <c r="M24" s="655"/>
    </row>
    <row r="25" spans="2:13" ht="15" customHeight="1"/>
    <row r="26" spans="2:13" ht="15" customHeight="1">
      <c r="B26" s="604" t="s">
        <v>308</v>
      </c>
    </row>
    <row r="27" spans="2:13" ht="15" customHeight="1"/>
    <row r="28" spans="2:13" ht="15" customHeight="1"/>
    <row r="29" spans="2:13" ht="15" customHeight="1"/>
    <row r="30" spans="2:13" ht="15" customHeight="1"/>
    <row r="31" spans="2:13" ht="15" customHeight="1"/>
    <row r="32" spans="2: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mergeCells count="1">
    <mergeCell ref="B23:M23"/>
  </mergeCells>
  <hyperlinks>
    <hyperlink ref="B26" location="Index!A1" display="Back to 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1:M257"/>
  <sheetViews>
    <sheetView zoomScaleNormal="100" workbookViewId="0"/>
  </sheetViews>
  <sheetFormatPr defaultRowHeight="12.75"/>
  <cols>
    <col min="1" max="1" width="4.28515625" style="47" customWidth="1"/>
    <col min="2" max="2" width="19.42578125" style="47" customWidth="1"/>
    <col min="3" max="3" width="7.7109375" style="47" customWidth="1"/>
    <col min="4" max="5" width="20" style="47" customWidth="1"/>
    <col min="6" max="6" width="13.7109375" style="47" customWidth="1"/>
    <col min="7" max="7" width="15.7109375" style="47" customWidth="1"/>
    <col min="8" max="16384" width="9.140625" style="47"/>
  </cols>
  <sheetData>
    <row r="1" spans="2:9" ht="15" customHeight="1">
      <c r="H1" s="599"/>
    </row>
    <row r="2" spans="2:9" ht="15" customHeight="1">
      <c r="B2" s="383" t="s">
        <v>307</v>
      </c>
      <c r="C2" s="383"/>
      <c r="D2" s="395"/>
      <c r="E2" s="395"/>
      <c r="F2" s="395"/>
      <c r="G2" s="395"/>
      <c r="H2" s="395"/>
    </row>
    <row r="3" spans="2:9" ht="15" customHeight="1">
      <c r="B3" s="395"/>
      <c r="C3" s="395"/>
      <c r="D3" s="395"/>
      <c r="E3" s="395"/>
      <c r="F3" s="395"/>
      <c r="G3" s="395"/>
      <c r="H3" s="395"/>
    </row>
    <row r="4" spans="2:9" ht="30" customHeight="1" thickBot="1">
      <c r="B4" s="633"/>
      <c r="C4" s="632" t="s">
        <v>176</v>
      </c>
      <c r="D4" s="391" t="s">
        <v>163</v>
      </c>
      <c r="E4" s="391" t="s">
        <v>162</v>
      </c>
      <c r="F4" s="391" t="s">
        <v>164</v>
      </c>
      <c r="G4" s="391" t="s">
        <v>165</v>
      </c>
      <c r="H4" s="391" t="s">
        <v>120</v>
      </c>
    </row>
    <row r="5" spans="2:9" ht="22.5" customHeight="1">
      <c r="B5" s="634" t="s">
        <v>70</v>
      </c>
      <c r="C5" s="631" t="s">
        <v>177</v>
      </c>
      <c r="D5" s="398">
        <v>402.02226660000002</v>
      </c>
      <c r="E5" s="398">
        <v>56.86</v>
      </c>
      <c r="F5" s="398">
        <v>71.8</v>
      </c>
      <c r="G5" s="398">
        <v>30.4</v>
      </c>
      <c r="H5" s="398">
        <v>561.08226660000003</v>
      </c>
      <c r="I5" s="399"/>
    </row>
    <row r="6" spans="2:9" ht="22.5" customHeight="1">
      <c r="B6" s="635" t="s">
        <v>21</v>
      </c>
      <c r="C6" s="631" t="s">
        <v>178</v>
      </c>
      <c r="D6" s="296">
        <v>246544</v>
      </c>
      <c r="E6" s="396" t="s">
        <v>116</v>
      </c>
      <c r="F6" s="296">
        <v>1339286</v>
      </c>
      <c r="G6" s="296">
        <v>154423</v>
      </c>
      <c r="H6" s="296">
        <v>1740253</v>
      </c>
      <c r="I6" s="400"/>
    </row>
    <row r="7" spans="2:9" ht="22.5" customHeight="1">
      <c r="B7" s="635" t="s">
        <v>171</v>
      </c>
      <c r="C7" s="631" t="s">
        <v>177</v>
      </c>
      <c r="D7" s="398">
        <v>3360.729793</v>
      </c>
      <c r="E7" s="398">
        <v>27132.02</v>
      </c>
      <c r="F7" s="398">
        <v>450.7</v>
      </c>
      <c r="G7" s="398">
        <v>187.7</v>
      </c>
      <c r="H7" s="398">
        <v>31131.149793</v>
      </c>
      <c r="I7" s="399"/>
    </row>
    <row r="8" spans="2:9" ht="22.5" customHeight="1">
      <c r="B8" s="635" t="s">
        <v>175</v>
      </c>
      <c r="C8" s="631" t="s">
        <v>179</v>
      </c>
      <c r="D8" s="296">
        <v>393700</v>
      </c>
      <c r="E8" s="296">
        <v>2</v>
      </c>
      <c r="F8" s="296">
        <v>31398</v>
      </c>
      <c r="G8" s="296">
        <v>5528</v>
      </c>
      <c r="H8" s="296">
        <v>430628</v>
      </c>
      <c r="I8" s="400"/>
    </row>
    <row r="9" spans="2:9" ht="22.5" customHeight="1">
      <c r="B9" s="635" t="s">
        <v>172</v>
      </c>
      <c r="C9" s="631" t="s">
        <v>177</v>
      </c>
      <c r="D9" s="398">
        <v>689.19711150000001</v>
      </c>
      <c r="E9" s="398">
        <v>6345.55</v>
      </c>
      <c r="F9" s="398">
        <v>588</v>
      </c>
      <c r="G9" s="398">
        <v>184.6</v>
      </c>
      <c r="H9" s="398">
        <v>7807.3471115000002</v>
      </c>
      <c r="I9" s="399"/>
    </row>
    <row r="10" spans="2:9" ht="22.5" customHeight="1">
      <c r="B10" s="635" t="s">
        <v>410</v>
      </c>
      <c r="C10" s="631" t="s">
        <v>177</v>
      </c>
      <c r="D10" s="398">
        <v>698.11880650000001</v>
      </c>
      <c r="E10" s="398">
        <v>3529.67</v>
      </c>
      <c r="F10" s="398">
        <v>88.8</v>
      </c>
      <c r="G10" s="398">
        <v>46.727328999999997</v>
      </c>
      <c r="H10" s="398">
        <v>4363.3161355000002</v>
      </c>
      <c r="I10" s="399"/>
    </row>
    <row r="11" spans="2:9" ht="22.5" customHeight="1">
      <c r="B11" s="635" t="s">
        <v>13</v>
      </c>
      <c r="C11" s="631" t="s">
        <v>177</v>
      </c>
      <c r="D11" s="398">
        <v>40.98536258</v>
      </c>
      <c r="E11" s="398">
        <v>1</v>
      </c>
      <c r="F11" s="398">
        <v>4.2</v>
      </c>
      <c r="G11" s="396" t="s">
        <v>116</v>
      </c>
      <c r="H11" s="398">
        <v>46.185362580000003</v>
      </c>
      <c r="I11" s="399"/>
    </row>
    <row r="12" spans="2:9" ht="22.5" customHeight="1">
      <c r="B12" s="635" t="s">
        <v>88</v>
      </c>
      <c r="C12" s="631" t="s">
        <v>178</v>
      </c>
      <c r="D12" s="296">
        <v>258594</v>
      </c>
      <c r="E12" s="296">
        <v>542700</v>
      </c>
      <c r="F12" s="296">
        <v>13389</v>
      </c>
      <c r="G12" s="296">
        <v>10833</v>
      </c>
      <c r="H12" s="296">
        <v>825516</v>
      </c>
      <c r="I12" s="400"/>
    </row>
    <row r="13" spans="2:9" ht="22.5" customHeight="1">
      <c r="B13" s="635" t="s">
        <v>42</v>
      </c>
      <c r="C13" s="631" t="s">
        <v>177</v>
      </c>
      <c r="D13" s="398">
        <v>273.59307849999999</v>
      </c>
      <c r="E13" s="398">
        <v>532.37</v>
      </c>
      <c r="F13" s="398">
        <v>76.099999999999994</v>
      </c>
      <c r="G13" s="398">
        <v>0.1</v>
      </c>
      <c r="H13" s="398">
        <v>882.16307849999998</v>
      </c>
      <c r="I13" s="399"/>
    </row>
    <row r="14" spans="2:9" ht="22.5" customHeight="1">
      <c r="B14" s="635" t="s">
        <v>25</v>
      </c>
      <c r="C14" s="631" t="s">
        <v>177</v>
      </c>
      <c r="D14" s="398">
        <v>8.7194089600000009</v>
      </c>
      <c r="E14" s="398">
        <v>47.31</v>
      </c>
      <c r="F14" s="398">
        <v>1.6400000000000001E-2</v>
      </c>
      <c r="G14" s="398">
        <v>1.9640000000000001E-2</v>
      </c>
      <c r="H14" s="398">
        <v>56.065448960000005</v>
      </c>
      <c r="I14" s="399"/>
    </row>
    <row r="15" spans="2:9" ht="22.5" customHeight="1">
      <c r="B15" s="635" t="s">
        <v>89</v>
      </c>
      <c r="C15" s="631" t="s">
        <v>178</v>
      </c>
      <c r="D15" s="296">
        <v>2142</v>
      </c>
      <c r="E15" s="296">
        <v>178</v>
      </c>
      <c r="F15" s="296">
        <v>26</v>
      </c>
      <c r="G15" s="296">
        <v>2511</v>
      </c>
      <c r="H15" s="296">
        <v>4857</v>
      </c>
      <c r="I15" s="400"/>
    </row>
    <row r="16" spans="2:9" ht="15" customHeight="1">
      <c r="B16" s="385"/>
      <c r="C16" s="385"/>
      <c r="D16" s="296"/>
      <c r="E16" s="396"/>
      <c r="F16" s="296"/>
      <c r="G16" s="296"/>
      <c r="H16" s="296"/>
    </row>
    <row r="17" spans="2:13" ht="15" customHeight="1">
      <c r="B17" s="389" t="s">
        <v>122</v>
      </c>
      <c r="C17" s="389"/>
      <c r="D17" s="395"/>
      <c r="E17" s="395"/>
      <c r="F17" s="395"/>
      <c r="G17" s="395"/>
      <c r="H17" s="395"/>
    </row>
    <row r="18" spans="2:13" ht="15" customHeight="1">
      <c r="B18" s="389" t="s">
        <v>121</v>
      </c>
      <c r="C18" s="389"/>
      <c r="D18" s="395"/>
      <c r="E18" s="395"/>
      <c r="F18" s="395"/>
      <c r="G18" s="395"/>
      <c r="H18" s="395"/>
    </row>
    <row r="19" spans="2:13" ht="15" customHeight="1">
      <c r="B19" s="389" t="s">
        <v>123</v>
      </c>
      <c r="C19" s="389"/>
      <c r="D19" s="395"/>
      <c r="E19" s="395"/>
      <c r="F19" s="395"/>
      <c r="G19" s="395"/>
      <c r="H19" s="395"/>
    </row>
    <row r="20" spans="2:13" s="593" customFormat="1" ht="15" customHeight="1">
      <c r="B20" s="389"/>
      <c r="C20" s="389"/>
      <c r="D20" s="395"/>
      <c r="E20" s="395"/>
      <c r="F20" s="395"/>
      <c r="G20" s="395"/>
      <c r="H20" s="395"/>
    </row>
    <row r="21" spans="2:13" ht="15" customHeight="1">
      <c r="B21" s="688" t="s">
        <v>454</v>
      </c>
      <c r="C21" s="688"/>
      <c r="D21" s="688"/>
      <c r="E21" s="688"/>
      <c r="F21" s="688"/>
      <c r="G21" s="688"/>
      <c r="H21" s="688"/>
      <c r="I21" s="688"/>
      <c r="J21" s="688"/>
      <c r="K21" s="688"/>
      <c r="L21" s="688"/>
      <c r="M21" s="688"/>
    </row>
    <row r="22" spans="2:13" s="593" customFormat="1" ht="15" customHeight="1">
      <c r="B22" s="687" t="s">
        <v>455</v>
      </c>
      <c r="C22" s="655"/>
      <c r="D22" s="655"/>
      <c r="E22" s="655"/>
      <c r="F22" s="655"/>
      <c r="G22" s="655"/>
      <c r="H22" s="655"/>
      <c r="I22" s="655"/>
      <c r="J22" s="655"/>
      <c r="K22" s="655"/>
      <c r="L22" s="655"/>
      <c r="M22" s="655"/>
    </row>
    <row r="23" spans="2:13" ht="15" customHeight="1"/>
    <row r="24" spans="2:13" ht="15" customHeight="1">
      <c r="B24" s="604" t="s">
        <v>308</v>
      </c>
    </row>
    <row r="25" spans="2:13" ht="15" customHeight="1"/>
    <row r="26" spans="2:13" ht="15" customHeight="1"/>
    <row r="27" spans="2:13" ht="15" customHeight="1"/>
    <row r="28" spans="2:13" ht="15" customHeight="1"/>
    <row r="29" spans="2:13" ht="15" customHeight="1"/>
    <row r="30" spans="2:13" ht="15" customHeight="1"/>
    <row r="31" spans="2:13" ht="15" customHeight="1"/>
    <row r="32" spans="2: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sheetData>
  <hyperlinks>
    <hyperlink ref="B24" location="Index!A1" display="Back to Index"/>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B1:K46"/>
  <sheetViews>
    <sheetView workbookViewId="0"/>
  </sheetViews>
  <sheetFormatPr defaultRowHeight="12.75"/>
  <cols>
    <col min="1" max="1" width="4.28515625" style="408" customWidth="1"/>
    <col min="2" max="2" width="19.42578125" style="408" customWidth="1"/>
    <col min="3" max="11" width="12.28515625" style="408" customWidth="1"/>
    <col min="12" max="16384" width="9.140625" style="408"/>
  </cols>
  <sheetData>
    <row r="1" spans="2:11" ht="15" customHeight="1">
      <c r="H1" s="599"/>
    </row>
    <row r="2" spans="2:11" ht="15" customHeight="1">
      <c r="B2" s="407" t="s">
        <v>314</v>
      </c>
      <c r="C2" s="407"/>
      <c r="D2" s="407"/>
      <c r="E2" s="407"/>
    </row>
    <row r="3" spans="2:11" ht="15" customHeight="1"/>
    <row r="4" spans="2:11" ht="22.5" customHeight="1" thickBot="1">
      <c r="B4" s="413"/>
      <c r="C4" s="414" t="s">
        <v>106</v>
      </c>
      <c r="D4" s="414" t="s">
        <v>97</v>
      </c>
      <c r="E4" s="414" t="s">
        <v>98</v>
      </c>
      <c r="F4" s="414" t="s">
        <v>99</v>
      </c>
      <c r="G4" s="414" t="s">
        <v>100</v>
      </c>
      <c r="H4" s="414" t="s">
        <v>101</v>
      </c>
      <c r="I4" s="414" t="s">
        <v>102</v>
      </c>
      <c r="J4" s="414" t="s">
        <v>103</v>
      </c>
      <c r="K4" s="414" t="s">
        <v>104</v>
      </c>
    </row>
    <row r="5" spans="2:11" ht="22.5" customHeight="1">
      <c r="B5" s="417" t="s">
        <v>70</v>
      </c>
      <c r="C5" s="388">
        <v>8547</v>
      </c>
      <c r="D5" s="388">
        <v>7760</v>
      </c>
      <c r="E5" s="388">
        <v>7251</v>
      </c>
      <c r="F5" s="388">
        <v>8438</v>
      </c>
      <c r="G5" s="388">
        <v>7722</v>
      </c>
      <c r="H5" s="388">
        <v>6538</v>
      </c>
      <c r="I5" s="388">
        <v>6725</v>
      </c>
      <c r="J5" s="252">
        <v>5735</v>
      </c>
      <c r="K5" s="418">
        <v>4637</v>
      </c>
    </row>
    <row r="6" spans="2:11" ht="22.5" customHeight="1">
      <c r="B6" s="417" t="s">
        <v>125</v>
      </c>
      <c r="C6" s="388" t="s">
        <v>31</v>
      </c>
      <c r="D6" s="388" t="s">
        <v>31</v>
      </c>
      <c r="E6" s="420" t="s">
        <v>31</v>
      </c>
      <c r="F6" s="388">
        <v>6360</v>
      </c>
      <c r="G6" s="252">
        <v>7321</v>
      </c>
      <c r="H6" s="252">
        <v>6097</v>
      </c>
      <c r="I6" s="252">
        <v>5983</v>
      </c>
      <c r="J6" s="252">
        <v>7739</v>
      </c>
      <c r="K6" s="418">
        <v>536</v>
      </c>
    </row>
    <row r="7" spans="2:11" ht="22.5" customHeight="1">
      <c r="B7" s="417" t="s">
        <v>171</v>
      </c>
      <c r="C7" s="388">
        <v>131386</v>
      </c>
      <c r="D7" s="388">
        <v>145353</v>
      </c>
      <c r="E7" s="388">
        <v>144228</v>
      </c>
      <c r="F7" s="388">
        <v>147486</v>
      </c>
      <c r="G7" s="388">
        <v>155502</v>
      </c>
      <c r="H7" s="388">
        <v>148746</v>
      </c>
      <c r="I7" s="388">
        <v>147309</v>
      </c>
      <c r="J7" s="252">
        <v>128214</v>
      </c>
      <c r="K7" s="418">
        <v>10390</v>
      </c>
    </row>
    <row r="8" spans="2:11" ht="22.5" customHeight="1">
      <c r="B8" s="417" t="s">
        <v>175</v>
      </c>
      <c r="C8" s="388">
        <v>8219</v>
      </c>
      <c r="D8" s="388">
        <v>9380</v>
      </c>
      <c r="E8" s="388">
        <v>12901</v>
      </c>
      <c r="F8" s="388">
        <v>15526</v>
      </c>
      <c r="G8" s="388">
        <v>17618</v>
      </c>
      <c r="H8" s="388">
        <v>15846</v>
      </c>
      <c r="I8" s="388">
        <v>15744</v>
      </c>
      <c r="J8" s="252">
        <v>12443</v>
      </c>
      <c r="K8" s="418">
        <v>11359</v>
      </c>
    </row>
    <row r="9" spans="2:11" ht="22.5" customHeight="1">
      <c r="B9" s="417" t="s">
        <v>172</v>
      </c>
      <c r="C9" s="388">
        <v>30817</v>
      </c>
      <c r="D9" s="388">
        <v>35795</v>
      </c>
      <c r="E9" s="388">
        <v>24319</v>
      </c>
      <c r="F9" s="388">
        <v>29314</v>
      </c>
      <c r="G9" s="388">
        <v>24742</v>
      </c>
      <c r="H9" s="388">
        <v>17360</v>
      </c>
      <c r="I9" s="388">
        <v>14105</v>
      </c>
      <c r="J9" s="252">
        <v>12599</v>
      </c>
      <c r="K9" s="418">
        <v>115716</v>
      </c>
    </row>
    <row r="10" spans="2:11" ht="22.5" customHeight="1">
      <c r="B10" s="417" t="s">
        <v>426</v>
      </c>
      <c r="C10" s="388">
        <v>20691</v>
      </c>
      <c r="D10" s="388">
        <v>24659</v>
      </c>
      <c r="E10" s="388">
        <v>20311</v>
      </c>
      <c r="F10" s="388">
        <v>20052</v>
      </c>
      <c r="G10" s="388">
        <v>19327</v>
      </c>
      <c r="H10" s="388">
        <v>18592</v>
      </c>
      <c r="I10" s="388">
        <v>19820</v>
      </c>
      <c r="J10" s="252">
        <v>19212</v>
      </c>
      <c r="K10" s="418">
        <v>19108</v>
      </c>
    </row>
    <row r="11" spans="2:11" ht="22.5" customHeight="1">
      <c r="B11" s="417" t="s">
        <v>13</v>
      </c>
      <c r="C11" s="388">
        <v>7191</v>
      </c>
      <c r="D11" s="388">
        <v>6623</v>
      </c>
      <c r="E11" s="388">
        <v>5071</v>
      </c>
      <c r="F11" s="388">
        <v>5539</v>
      </c>
      <c r="G11" s="388">
        <v>5201</v>
      </c>
      <c r="H11" s="388">
        <v>4663</v>
      </c>
      <c r="I11" s="388">
        <v>4897</v>
      </c>
      <c r="J11" s="252">
        <v>4135</v>
      </c>
      <c r="K11" s="418">
        <v>4743</v>
      </c>
    </row>
    <row r="12" spans="2:11" ht="22.5" customHeight="1">
      <c r="B12" s="417" t="s">
        <v>88</v>
      </c>
      <c r="C12" s="388">
        <v>7228</v>
      </c>
      <c r="D12" s="388">
        <v>5218</v>
      </c>
      <c r="E12" s="388">
        <v>3708</v>
      </c>
      <c r="F12" s="388">
        <v>2956</v>
      </c>
      <c r="G12" s="388">
        <v>3599</v>
      </c>
      <c r="H12" s="388">
        <v>3734</v>
      </c>
      <c r="I12" s="388">
        <v>3913</v>
      </c>
      <c r="J12" s="252">
        <v>3222</v>
      </c>
      <c r="K12" s="418">
        <v>3179</v>
      </c>
    </row>
    <row r="13" spans="2:11" ht="22.5" customHeight="1">
      <c r="B13" s="417" t="s">
        <v>7</v>
      </c>
      <c r="C13" s="388">
        <v>13497</v>
      </c>
      <c r="D13" s="388">
        <v>13302</v>
      </c>
      <c r="E13" s="388">
        <v>12812</v>
      </c>
      <c r="F13" s="388">
        <v>14285</v>
      </c>
      <c r="G13" s="388">
        <v>11709</v>
      </c>
      <c r="H13" s="388">
        <v>10648</v>
      </c>
      <c r="I13" s="388">
        <v>10913</v>
      </c>
      <c r="J13" s="252">
        <v>10006</v>
      </c>
      <c r="K13" s="418">
        <v>10685</v>
      </c>
    </row>
    <row r="14" spans="2:11" ht="22.5" customHeight="1">
      <c r="B14" s="417" t="s">
        <v>25</v>
      </c>
      <c r="C14" s="388" t="s">
        <v>31</v>
      </c>
      <c r="D14" s="388" t="s">
        <v>31</v>
      </c>
      <c r="E14" s="396" t="s">
        <v>31</v>
      </c>
      <c r="F14" s="252">
        <v>1823</v>
      </c>
      <c r="G14" s="252">
        <v>1574</v>
      </c>
      <c r="H14" s="252">
        <v>1425</v>
      </c>
      <c r="I14" s="252">
        <v>1650</v>
      </c>
      <c r="J14" s="252">
        <v>486</v>
      </c>
      <c r="K14" s="418">
        <v>6701</v>
      </c>
    </row>
    <row r="15" spans="2:11" ht="22.5" customHeight="1">
      <c r="B15" s="417" t="s">
        <v>89</v>
      </c>
      <c r="C15" s="388">
        <v>142</v>
      </c>
      <c r="D15" s="388">
        <v>132</v>
      </c>
      <c r="E15" s="388">
        <v>100</v>
      </c>
      <c r="F15" s="388">
        <v>103</v>
      </c>
      <c r="G15" s="388">
        <v>93</v>
      </c>
      <c r="H15" s="388">
        <v>68</v>
      </c>
      <c r="I15" s="388">
        <v>96</v>
      </c>
      <c r="J15" s="252">
        <v>119</v>
      </c>
      <c r="K15" s="418">
        <v>115</v>
      </c>
    </row>
    <row r="16" spans="2:11" ht="15" customHeight="1">
      <c r="B16" s="410"/>
      <c r="C16" s="380"/>
      <c r="D16" s="380"/>
      <c r="E16" s="380"/>
      <c r="F16" s="402"/>
      <c r="G16" s="402"/>
      <c r="H16" s="402"/>
      <c r="I16" s="402"/>
      <c r="J16" s="402"/>
      <c r="K16" s="402"/>
    </row>
    <row r="17" spans="2:11" ht="15" customHeight="1">
      <c r="B17" s="415" t="s">
        <v>126</v>
      </c>
    </row>
    <row r="18" spans="2:11" ht="15" customHeight="1">
      <c r="B18" s="389" t="s">
        <v>425</v>
      </c>
    </row>
    <row r="19" spans="2:11" ht="15" customHeight="1">
      <c r="B19" s="389"/>
    </row>
    <row r="20" spans="2:11" ht="15" customHeight="1">
      <c r="B20" s="390" t="s">
        <v>459</v>
      </c>
    </row>
    <row r="21" spans="2:11" ht="15" customHeight="1">
      <c r="B21" s="407"/>
      <c r="C21" s="407"/>
      <c r="D21" s="407"/>
      <c r="E21" s="407"/>
    </row>
    <row r="22" spans="2:11" ht="15" customHeight="1">
      <c r="B22" s="604" t="s">
        <v>308</v>
      </c>
      <c r="C22" s="412"/>
      <c r="D22" s="412"/>
      <c r="E22" s="412"/>
    </row>
    <row r="23" spans="2:11" ht="15" customHeight="1">
      <c r="B23" s="401"/>
      <c r="C23" s="409"/>
      <c r="D23" s="409"/>
      <c r="E23" s="409"/>
      <c r="F23" s="409"/>
      <c r="G23" s="409"/>
      <c r="H23" s="409"/>
      <c r="I23" s="409"/>
      <c r="J23" s="409"/>
      <c r="K23" s="409"/>
    </row>
    <row r="24" spans="2:11" ht="15" customHeight="1">
      <c r="B24" s="410"/>
      <c r="C24" s="404"/>
      <c r="D24" s="404"/>
      <c r="E24" s="404"/>
      <c r="F24" s="404"/>
      <c r="G24" s="404"/>
      <c r="H24" s="404"/>
      <c r="I24" s="404"/>
      <c r="J24" s="404"/>
      <c r="K24" s="404"/>
    </row>
    <row r="25" spans="2:11" ht="15" customHeight="1">
      <c r="B25" s="410"/>
      <c r="C25" s="404"/>
      <c r="D25" s="404"/>
      <c r="E25" s="404"/>
      <c r="F25" s="404"/>
      <c r="G25" s="404"/>
      <c r="H25" s="404"/>
      <c r="I25" s="404"/>
      <c r="J25" s="404"/>
      <c r="K25" s="404"/>
    </row>
    <row r="26" spans="2:11" ht="15" customHeight="1">
      <c r="B26" s="410"/>
      <c r="C26" s="404"/>
      <c r="D26" s="404"/>
      <c r="E26" s="404"/>
      <c r="F26" s="404"/>
      <c r="G26" s="404"/>
      <c r="H26" s="404"/>
      <c r="I26" s="404"/>
      <c r="J26" s="404"/>
      <c r="K26" s="404"/>
    </row>
    <row r="27" spans="2:11" ht="15" customHeight="1">
      <c r="B27" s="410"/>
      <c r="C27" s="404"/>
      <c r="D27" s="404"/>
      <c r="E27" s="404"/>
      <c r="F27" s="404"/>
      <c r="G27" s="404"/>
      <c r="H27" s="404"/>
      <c r="I27" s="404"/>
      <c r="J27" s="404"/>
      <c r="K27" s="404"/>
    </row>
    <row r="28" spans="2:11" ht="15" customHeight="1">
      <c r="B28" s="410"/>
      <c r="C28" s="403"/>
      <c r="D28" s="403"/>
      <c r="E28" s="403"/>
      <c r="F28" s="403"/>
      <c r="G28" s="403"/>
      <c r="H28" s="403"/>
      <c r="I28" s="403"/>
      <c r="J28" s="404"/>
      <c r="K28" s="401"/>
    </row>
    <row r="29" spans="2:11" ht="15" customHeight="1">
      <c r="B29" s="410"/>
      <c r="C29" s="404"/>
      <c r="D29" s="404"/>
      <c r="E29" s="404"/>
      <c r="F29" s="404"/>
      <c r="G29" s="404"/>
      <c r="H29" s="404"/>
      <c r="I29" s="404"/>
      <c r="J29" s="404"/>
      <c r="K29" s="404"/>
    </row>
    <row r="30" spans="2:11" ht="15" customHeight="1">
      <c r="B30" s="410"/>
      <c r="C30" s="404"/>
      <c r="D30" s="404"/>
      <c r="E30" s="404"/>
      <c r="F30" s="404"/>
      <c r="G30" s="404"/>
      <c r="H30" s="404"/>
      <c r="I30" s="404"/>
      <c r="J30" s="404"/>
      <c r="K30" s="404"/>
    </row>
    <row r="31" spans="2:11" ht="15" customHeight="1">
      <c r="B31" s="410"/>
      <c r="C31" s="404"/>
      <c r="D31" s="404"/>
      <c r="E31" s="404"/>
      <c r="F31" s="404"/>
      <c r="G31" s="404"/>
      <c r="H31" s="404"/>
      <c r="I31" s="404"/>
      <c r="J31" s="404"/>
      <c r="K31" s="401"/>
    </row>
    <row r="32" spans="2:11" ht="15" customHeight="1">
      <c r="B32" s="410"/>
      <c r="C32" s="404"/>
      <c r="D32" s="404"/>
      <c r="E32" s="404"/>
      <c r="F32" s="404"/>
      <c r="G32" s="404"/>
      <c r="H32" s="404"/>
      <c r="I32" s="404"/>
      <c r="J32" s="404"/>
      <c r="K32" s="404"/>
    </row>
    <row r="33" spans="2:11" ht="15" customHeight="1">
      <c r="B33" s="410"/>
      <c r="C33" s="380"/>
      <c r="D33" s="380"/>
      <c r="E33" s="411"/>
      <c r="F33" s="405"/>
      <c r="G33" s="405"/>
      <c r="H33" s="405"/>
      <c r="I33" s="405"/>
      <c r="J33" s="406"/>
      <c r="K33" s="406"/>
    </row>
    <row r="34" spans="2:11" ht="15" customHeight="1">
      <c r="B34" s="410"/>
      <c r="C34" s="380"/>
      <c r="D34" s="380"/>
      <c r="E34" s="380"/>
      <c r="F34" s="406"/>
      <c r="G34" s="406"/>
      <c r="H34" s="406"/>
      <c r="I34" s="406"/>
      <c r="J34" s="406"/>
      <c r="K34" s="406"/>
    </row>
    <row r="35" spans="2:11" ht="15" customHeight="1"/>
    <row r="36" spans="2:11" ht="15" customHeight="1"/>
    <row r="37" spans="2:11" ht="15" customHeight="1">
      <c r="B37" s="394"/>
    </row>
    <row r="38" spans="2:11" ht="15" customHeight="1"/>
    <row r="39" spans="2:11" ht="15" customHeight="1"/>
    <row r="40" spans="2:11" ht="15" customHeight="1"/>
    <row r="41" spans="2:11" ht="15" customHeight="1"/>
    <row r="42" spans="2:11" ht="15" customHeight="1"/>
    <row r="43" spans="2:11" ht="15" customHeight="1"/>
    <row r="44" spans="2:11" ht="15" customHeight="1"/>
    <row r="46" spans="2:11" ht="15" customHeight="1"/>
  </sheetData>
  <hyperlinks>
    <hyperlink ref="B22" location="Index!A1" display="Back to Index"/>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1:L29"/>
  <sheetViews>
    <sheetView workbookViewId="0"/>
  </sheetViews>
  <sheetFormatPr defaultRowHeight="12.75"/>
  <cols>
    <col min="1" max="1" width="4.28515625" style="408" customWidth="1"/>
    <col min="2" max="2" width="19.42578125" style="408" customWidth="1"/>
    <col min="3" max="3" width="7.7109375" style="47" customWidth="1"/>
    <col min="4" max="12" width="12.28515625" style="408" customWidth="1"/>
    <col min="13" max="16384" width="9.140625" style="408"/>
  </cols>
  <sheetData>
    <row r="1" spans="2:12" ht="15" customHeight="1">
      <c r="H1" s="599"/>
    </row>
    <row r="2" spans="2:12" ht="15" customHeight="1">
      <c r="B2" s="407" t="s">
        <v>315</v>
      </c>
      <c r="C2" s="383"/>
      <c r="D2" s="407"/>
      <c r="E2" s="407"/>
      <c r="F2" s="407"/>
    </row>
    <row r="3" spans="2:12" ht="15" customHeight="1">
      <c r="B3" s="412"/>
      <c r="C3" s="395"/>
      <c r="D3" s="412"/>
      <c r="E3" s="412"/>
      <c r="F3" s="412"/>
    </row>
    <row r="4" spans="2:12" ht="22.5" customHeight="1" thickBot="1">
      <c r="B4" s="636"/>
      <c r="C4" s="637" t="s">
        <v>176</v>
      </c>
      <c r="D4" s="414" t="s">
        <v>106</v>
      </c>
      <c r="E4" s="414" t="s">
        <v>97</v>
      </c>
      <c r="F4" s="414" t="s">
        <v>98</v>
      </c>
      <c r="G4" s="414" t="s">
        <v>99</v>
      </c>
      <c r="H4" s="414" t="s">
        <v>100</v>
      </c>
      <c r="I4" s="414" t="s">
        <v>101</v>
      </c>
      <c r="J4" s="414" t="s">
        <v>102</v>
      </c>
      <c r="K4" s="414" t="s">
        <v>103</v>
      </c>
      <c r="L4" s="414" t="s">
        <v>104</v>
      </c>
    </row>
    <row r="5" spans="2:12" ht="22.5" customHeight="1">
      <c r="B5" s="607" t="s">
        <v>70</v>
      </c>
      <c r="C5" s="638" t="s">
        <v>177</v>
      </c>
      <c r="D5" s="421">
        <v>1782.5</v>
      </c>
      <c r="E5" s="421">
        <v>2939</v>
      </c>
      <c r="F5" s="421">
        <v>1326</v>
      </c>
      <c r="G5" s="421">
        <v>983</v>
      </c>
      <c r="H5" s="421">
        <v>1192</v>
      </c>
      <c r="I5" s="421">
        <v>1491</v>
      </c>
      <c r="J5" s="421">
        <v>1730.1</v>
      </c>
      <c r="K5" s="422">
        <v>742.12</v>
      </c>
      <c r="L5" s="423">
        <v>561.11126260000003</v>
      </c>
    </row>
    <row r="6" spans="2:12" ht="22.5" customHeight="1">
      <c r="B6" s="419" t="s">
        <v>125</v>
      </c>
      <c r="C6" s="638" t="s">
        <v>178</v>
      </c>
      <c r="D6" s="388" t="s">
        <v>31</v>
      </c>
      <c r="E6" s="388" t="s">
        <v>31</v>
      </c>
      <c r="F6" s="416" t="s">
        <v>31</v>
      </c>
      <c r="G6" s="388">
        <v>1474700</v>
      </c>
      <c r="H6" s="252">
        <v>1562700</v>
      </c>
      <c r="I6" s="252">
        <v>1206900</v>
      </c>
      <c r="J6" s="252">
        <v>1739700</v>
      </c>
      <c r="K6" s="252">
        <v>1885665</v>
      </c>
      <c r="L6" s="418">
        <v>1740253</v>
      </c>
    </row>
    <row r="7" spans="2:12" ht="22.5" customHeight="1">
      <c r="B7" s="419" t="s">
        <v>171</v>
      </c>
      <c r="C7" s="638" t="s">
        <v>177</v>
      </c>
      <c r="D7" s="421">
        <v>19993.7</v>
      </c>
      <c r="E7" s="421">
        <v>33363</v>
      </c>
      <c r="F7" s="421">
        <v>17946</v>
      </c>
      <c r="G7" s="421">
        <v>21737</v>
      </c>
      <c r="H7" s="421">
        <v>23229</v>
      </c>
      <c r="I7" s="421">
        <v>13243</v>
      </c>
      <c r="J7" s="421">
        <v>18705</v>
      </c>
      <c r="K7" s="422">
        <v>15549.72</v>
      </c>
      <c r="L7" s="423">
        <v>31131.117149999998</v>
      </c>
    </row>
    <row r="8" spans="2:12" ht="22.5" customHeight="1">
      <c r="B8" s="419" t="s">
        <v>175</v>
      </c>
      <c r="C8" s="638" t="s">
        <v>179</v>
      </c>
      <c r="D8" s="388">
        <v>510643</v>
      </c>
      <c r="E8" s="388">
        <v>643510</v>
      </c>
      <c r="F8" s="388">
        <v>758700</v>
      </c>
      <c r="G8" s="388">
        <v>774767</v>
      </c>
      <c r="H8" s="388">
        <v>672578</v>
      </c>
      <c r="I8" s="388">
        <v>555625</v>
      </c>
      <c r="J8" s="388">
        <v>484645</v>
      </c>
      <c r="K8" s="252">
        <v>392233</v>
      </c>
      <c r="L8" s="418">
        <v>430628</v>
      </c>
    </row>
    <row r="9" spans="2:12" ht="22.5" customHeight="1">
      <c r="B9" s="419" t="s">
        <v>172</v>
      </c>
      <c r="C9" s="638" t="s">
        <v>177</v>
      </c>
      <c r="D9" s="421">
        <v>16626.2</v>
      </c>
      <c r="E9" s="421">
        <v>31799</v>
      </c>
      <c r="F9" s="421">
        <v>12563</v>
      </c>
      <c r="G9" s="421">
        <v>19815</v>
      </c>
      <c r="H9" s="421">
        <v>20876</v>
      </c>
      <c r="I9" s="421">
        <v>13432</v>
      </c>
      <c r="J9" s="421">
        <v>1133.5999999999999</v>
      </c>
      <c r="K9" s="422">
        <v>7682.84</v>
      </c>
      <c r="L9" s="423">
        <v>7807.3020020000004</v>
      </c>
    </row>
    <row r="10" spans="2:12" ht="22.5" customHeight="1">
      <c r="B10" s="606" t="s">
        <v>410</v>
      </c>
      <c r="C10" s="638" t="s">
        <v>177</v>
      </c>
      <c r="D10" s="421">
        <v>3456.7</v>
      </c>
      <c r="E10" s="421">
        <v>2916</v>
      </c>
      <c r="F10" s="421">
        <v>2642</v>
      </c>
      <c r="G10" s="421">
        <v>2534</v>
      </c>
      <c r="H10" s="421">
        <v>3568</v>
      </c>
      <c r="I10" s="421">
        <v>3325</v>
      </c>
      <c r="J10" s="421">
        <v>3561.5</v>
      </c>
      <c r="K10" s="422">
        <v>3542.96</v>
      </c>
      <c r="L10" s="423">
        <v>4363.3161355000002</v>
      </c>
    </row>
    <row r="11" spans="2:12" ht="22.5" customHeight="1">
      <c r="B11" s="419" t="s">
        <v>13</v>
      </c>
      <c r="C11" s="638" t="s">
        <v>177</v>
      </c>
      <c r="D11" s="421">
        <v>35</v>
      </c>
      <c r="E11" s="421">
        <v>33</v>
      </c>
      <c r="F11" s="421">
        <v>59</v>
      </c>
      <c r="G11" s="421">
        <v>57</v>
      </c>
      <c r="H11" s="421">
        <v>40</v>
      </c>
      <c r="I11" s="421">
        <v>47</v>
      </c>
      <c r="J11" s="421">
        <v>50.3</v>
      </c>
      <c r="K11" s="422">
        <v>32.56</v>
      </c>
      <c r="L11" s="423">
        <v>46.185362580000003</v>
      </c>
    </row>
    <row r="12" spans="2:12" ht="22.5" customHeight="1">
      <c r="B12" s="419" t="s">
        <v>88</v>
      </c>
      <c r="C12" s="638" t="s">
        <v>178</v>
      </c>
      <c r="D12" s="388">
        <v>1002000</v>
      </c>
      <c r="E12" s="388">
        <v>547000</v>
      </c>
      <c r="F12" s="388">
        <v>171000</v>
      </c>
      <c r="G12" s="388">
        <v>396000</v>
      </c>
      <c r="H12" s="388">
        <v>700800</v>
      </c>
      <c r="I12" s="388">
        <v>473100</v>
      </c>
      <c r="J12" s="388">
        <v>423000</v>
      </c>
      <c r="K12" s="252">
        <v>1149105</v>
      </c>
      <c r="L12" s="296">
        <v>825516</v>
      </c>
    </row>
    <row r="13" spans="2:12" ht="22.5" customHeight="1">
      <c r="B13" s="419" t="s">
        <v>42</v>
      </c>
      <c r="C13" s="638" t="s">
        <v>177</v>
      </c>
      <c r="D13" s="421">
        <v>1041.2</v>
      </c>
      <c r="E13" s="421">
        <v>1552</v>
      </c>
      <c r="F13" s="421">
        <v>1516</v>
      </c>
      <c r="G13" s="421">
        <v>832</v>
      </c>
      <c r="H13" s="421">
        <v>1968</v>
      </c>
      <c r="I13" s="421">
        <v>831</v>
      </c>
      <c r="J13" s="421">
        <v>784.9</v>
      </c>
      <c r="K13" s="422">
        <v>1220.5</v>
      </c>
      <c r="L13" s="423">
        <v>882.15335849999997</v>
      </c>
    </row>
    <row r="14" spans="2:12" ht="22.5" customHeight="1">
      <c r="B14" s="419" t="s">
        <v>25</v>
      </c>
      <c r="C14" s="638" t="s">
        <v>177</v>
      </c>
      <c r="D14" s="388" t="s">
        <v>31</v>
      </c>
      <c r="E14" s="388" t="s">
        <v>31</v>
      </c>
      <c r="F14" s="388" t="s">
        <v>31</v>
      </c>
      <c r="G14" s="422">
        <v>802</v>
      </c>
      <c r="H14" s="422">
        <v>79</v>
      </c>
      <c r="I14" s="422">
        <v>244.2</v>
      </c>
      <c r="J14" s="422">
        <v>357.2</v>
      </c>
      <c r="K14" s="422">
        <v>55.69</v>
      </c>
      <c r="L14" s="398">
        <v>56.065448960000005</v>
      </c>
    </row>
    <row r="15" spans="2:12" ht="22.5" customHeight="1">
      <c r="B15" s="419" t="s">
        <v>89</v>
      </c>
      <c r="C15" s="638" t="s">
        <v>178</v>
      </c>
      <c r="D15" s="388">
        <v>2010</v>
      </c>
      <c r="E15" s="388">
        <v>20200</v>
      </c>
      <c r="F15" s="388">
        <v>3000</v>
      </c>
      <c r="G15" s="388">
        <v>4200</v>
      </c>
      <c r="H15" s="388">
        <v>4000</v>
      </c>
      <c r="I15" s="388">
        <v>3900</v>
      </c>
      <c r="J15" s="388">
        <v>5227</v>
      </c>
      <c r="K15" s="252">
        <v>3551</v>
      </c>
      <c r="L15" s="418">
        <v>4857</v>
      </c>
    </row>
    <row r="16" spans="2:12" ht="22.5" customHeight="1">
      <c r="B16" s="419"/>
      <c r="C16" s="385"/>
      <c r="D16" s="388"/>
      <c r="E16" s="388"/>
      <c r="F16" s="388"/>
      <c r="G16" s="252"/>
      <c r="H16" s="252"/>
      <c r="I16" s="252"/>
      <c r="J16" s="252"/>
      <c r="K16" s="252"/>
      <c r="L16" s="418"/>
    </row>
    <row r="17" spans="2:8" ht="15" customHeight="1">
      <c r="B17" s="415" t="s">
        <v>126</v>
      </c>
      <c r="C17" s="389"/>
    </row>
    <row r="18" spans="2:8" s="47" customFormat="1" ht="15" customHeight="1">
      <c r="B18" s="389" t="s">
        <v>425</v>
      </c>
      <c r="C18" s="389"/>
      <c r="D18" s="395"/>
      <c r="E18" s="395"/>
      <c r="F18" s="395"/>
      <c r="G18" s="395"/>
      <c r="H18" s="395"/>
    </row>
    <row r="19" spans="2:8" s="593" customFormat="1" ht="15" customHeight="1">
      <c r="B19" s="389"/>
      <c r="C19" s="389"/>
      <c r="D19" s="395"/>
      <c r="E19" s="395"/>
      <c r="F19" s="395"/>
      <c r="G19" s="395"/>
      <c r="H19" s="395"/>
    </row>
    <row r="20" spans="2:8" ht="15" customHeight="1">
      <c r="B20" s="390" t="s">
        <v>459</v>
      </c>
      <c r="C20" s="389"/>
    </row>
    <row r="21" spans="2:8" ht="15" customHeight="1">
      <c r="B21" s="390"/>
      <c r="C21" s="389"/>
    </row>
    <row r="22" spans="2:8" ht="15" customHeight="1">
      <c r="B22" s="604" t="s">
        <v>308</v>
      </c>
      <c r="C22" s="389"/>
    </row>
    <row r="23" spans="2:8" ht="15" customHeight="1">
      <c r="C23" s="397"/>
    </row>
    <row r="24" spans="2:8" ht="15" customHeight="1"/>
    <row r="25" spans="2:8" ht="15" customHeight="1"/>
    <row r="26" spans="2:8" ht="15" customHeight="1"/>
    <row r="27" spans="2:8" ht="15" customHeight="1"/>
    <row r="29" spans="2:8" ht="15" customHeight="1"/>
  </sheetData>
  <hyperlinks>
    <hyperlink ref="B22" location="Index!A1" display="Back to Index"/>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H20"/>
  <sheetViews>
    <sheetView workbookViewId="0"/>
  </sheetViews>
  <sheetFormatPr defaultRowHeight="15"/>
  <cols>
    <col min="1" max="1" width="4.28515625" style="43" customWidth="1"/>
    <col min="2" max="2" width="142.85546875" style="43" customWidth="1"/>
    <col min="3" max="16384" width="9.140625" style="43"/>
  </cols>
  <sheetData>
    <row r="1" spans="2:8">
      <c r="B1" s="613"/>
      <c r="H1" s="599"/>
    </row>
    <row r="2" spans="2:8" s="592" customFormat="1">
      <c r="B2" s="658" t="s">
        <v>351</v>
      </c>
      <c r="H2" s="599"/>
    </row>
    <row r="3" spans="2:8" s="592" customFormat="1" ht="15.75">
      <c r="B3" s="657"/>
      <c r="H3" s="599"/>
    </row>
    <row r="4" spans="2:8" s="592" customFormat="1" ht="30" customHeight="1">
      <c r="B4" s="616" t="s">
        <v>354</v>
      </c>
      <c r="H4" s="599"/>
    </row>
    <row r="5" spans="2:8" s="592" customFormat="1" ht="15" customHeight="1">
      <c r="B5" s="616"/>
      <c r="H5" s="599"/>
    </row>
    <row r="6" spans="2:8" s="592" customFormat="1" ht="30" customHeight="1">
      <c r="B6" s="614" t="s">
        <v>427</v>
      </c>
      <c r="H6" s="599"/>
    </row>
    <row r="7" spans="2:8" s="592" customFormat="1" ht="15" customHeight="1">
      <c r="B7" s="614"/>
      <c r="H7" s="599"/>
    </row>
    <row r="8" spans="2:8" s="592" customFormat="1">
      <c r="B8" s="615" t="s">
        <v>352</v>
      </c>
      <c r="H8" s="599"/>
    </row>
    <row r="9" spans="2:8" s="592" customFormat="1">
      <c r="B9" s="615"/>
      <c r="H9" s="599"/>
    </row>
    <row r="10" spans="2:8" s="592" customFormat="1" ht="30" customHeight="1">
      <c r="B10" s="616" t="s">
        <v>353</v>
      </c>
      <c r="H10" s="599"/>
    </row>
    <row r="11" spans="2:8" s="592" customFormat="1" ht="15" customHeight="1">
      <c r="B11" s="616"/>
      <c r="H11" s="599"/>
    </row>
    <row r="12" spans="2:8" s="592" customFormat="1" ht="30" customHeight="1">
      <c r="B12" s="616" t="s">
        <v>355</v>
      </c>
      <c r="H12" s="599"/>
    </row>
    <row r="13" spans="2:8" s="592" customFormat="1" ht="15" customHeight="1">
      <c r="B13" s="616"/>
      <c r="H13" s="599"/>
    </row>
    <row r="14" spans="2:8" s="592" customFormat="1" ht="45" customHeight="1">
      <c r="B14" s="616" t="s">
        <v>356</v>
      </c>
      <c r="H14" s="599"/>
    </row>
    <row r="15" spans="2:8" s="592" customFormat="1" ht="15" customHeight="1">
      <c r="B15" s="616"/>
      <c r="H15" s="599"/>
    </row>
    <row r="16" spans="2:8" s="592" customFormat="1">
      <c r="B16" s="615" t="s">
        <v>357</v>
      </c>
      <c r="H16" s="599"/>
    </row>
    <row r="17" spans="2:8" s="592" customFormat="1">
      <c r="B17" s="615"/>
      <c r="H17" s="599"/>
    </row>
    <row r="18" spans="2:8" s="592" customFormat="1" ht="45" customHeight="1">
      <c r="B18" s="616" t="s">
        <v>358</v>
      </c>
      <c r="H18" s="599"/>
    </row>
    <row r="19" spans="2:8" s="592" customFormat="1">
      <c r="B19" s="613"/>
      <c r="H19" s="599"/>
    </row>
    <row r="20" spans="2:8">
      <c r="B20" s="604" t="s">
        <v>308</v>
      </c>
    </row>
  </sheetData>
  <hyperlinks>
    <hyperlink ref="B20"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3"/>
  <sheetViews>
    <sheetView workbookViewId="0"/>
  </sheetViews>
  <sheetFormatPr defaultRowHeight="15"/>
  <cols>
    <col min="1" max="1" width="4.28515625" style="322" customWidth="1"/>
    <col min="2" max="2" width="32.140625" style="322" customWidth="1"/>
    <col min="3" max="16384" width="9.140625" style="322"/>
  </cols>
  <sheetData>
    <row r="1" spans="2:12">
      <c r="B1" s="324"/>
      <c r="H1" s="599"/>
    </row>
    <row r="2" spans="2:12" s="336" customFormat="1">
      <c r="B2" s="341" t="s">
        <v>253</v>
      </c>
    </row>
    <row r="3" spans="2:12">
      <c r="B3" s="324"/>
    </row>
    <row r="4" spans="2:12" ht="22.5" customHeight="1" thickBot="1">
      <c r="B4" s="340" t="s">
        <v>3</v>
      </c>
      <c r="C4" s="338" t="s">
        <v>106</v>
      </c>
      <c r="D4" s="338" t="s">
        <v>97</v>
      </c>
      <c r="E4" s="338" t="s">
        <v>98</v>
      </c>
      <c r="F4" s="338" t="s">
        <v>99</v>
      </c>
      <c r="G4" s="338" t="s">
        <v>100</v>
      </c>
      <c r="H4" s="338" t="s">
        <v>101</v>
      </c>
      <c r="I4" s="338" t="s">
        <v>102</v>
      </c>
      <c r="J4" s="338" t="s">
        <v>103</v>
      </c>
      <c r="K4" s="338" t="s">
        <v>104</v>
      </c>
      <c r="L4" s="343" t="s">
        <v>105</v>
      </c>
    </row>
    <row r="5" spans="2:12" ht="22.5" customHeight="1">
      <c r="B5" s="339" t="s">
        <v>85</v>
      </c>
      <c r="C5" s="337">
        <v>9.4</v>
      </c>
      <c r="D5" s="337">
        <v>9.9</v>
      </c>
      <c r="E5" s="337">
        <v>8.5</v>
      </c>
      <c r="F5" s="337">
        <v>8.9</v>
      </c>
      <c r="G5" s="337">
        <v>9</v>
      </c>
      <c r="H5" s="337">
        <v>8.1999999999999993</v>
      </c>
      <c r="I5" s="337">
        <v>8.8000000000000007</v>
      </c>
      <c r="J5" s="337">
        <v>8.6</v>
      </c>
      <c r="K5" s="337">
        <v>8.4</v>
      </c>
      <c r="L5" s="342">
        <v>8.4767370900000003</v>
      </c>
    </row>
    <row r="6" spans="2:12" ht="22.5" customHeight="1">
      <c r="B6" s="339" t="s">
        <v>10</v>
      </c>
      <c r="C6" s="337">
        <v>7.5</v>
      </c>
      <c r="D6" s="337">
        <v>7.8</v>
      </c>
      <c r="E6" s="337">
        <v>6.5</v>
      </c>
      <c r="F6" s="337">
        <v>6.7</v>
      </c>
      <c r="G6" s="337">
        <v>6.8</v>
      </c>
      <c r="H6" s="337">
        <v>6.3</v>
      </c>
      <c r="I6" s="337">
        <v>6.6</v>
      </c>
      <c r="J6" s="337">
        <v>6.7</v>
      </c>
      <c r="K6" s="337">
        <v>6.5</v>
      </c>
      <c r="L6" s="342">
        <v>6.6128688899999997</v>
      </c>
    </row>
    <row r="7" spans="2:12" ht="22.5" customHeight="1">
      <c r="B7" s="339" t="s">
        <v>6</v>
      </c>
      <c r="C7" s="337">
        <v>0.2</v>
      </c>
      <c r="D7" s="337">
        <v>0.1</v>
      </c>
      <c r="E7" s="337">
        <v>0.2</v>
      </c>
      <c r="F7" s="337">
        <v>0.2</v>
      </c>
      <c r="G7" s="337">
        <v>0.3</v>
      </c>
      <c r="H7" s="337">
        <v>0.1</v>
      </c>
      <c r="I7" s="337">
        <v>0.2</v>
      </c>
      <c r="J7" s="337">
        <v>0.1</v>
      </c>
      <c r="K7" s="337">
        <v>0.1</v>
      </c>
      <c r="L7" s="342">
        <v>7.2246829999999998E-2</v>
      </c>
    </row>
    <row r="8" spans="2:12" ht="22.5" customHeight="1">
      <c r="B8" s="295" t="s">
        <v>42</v>
      </c>
      <c r="C8" s="337">
        <v>0.1</v>
      </c>
      <c r="D8" s="337">
        <v>0.1</v>
      </c>
      <c r="E8" s="337">
        <v>0.1</v>
      </c>
      <c r="F8" s="337">
        <v>0.1</v>
      </c>
      <c r="G8" s="337">
        <v>0.1</v>
      </c>
      <c r="H8" s="337">
        <v>0.1</v>
      </c>
      <c r="I8" s="337">
        <v>0.1</v>
      </c>
      <c r="J8" s="337">
        <v>0.1</v>
      </c>
      <c r="K8" s="337">
        <v>0.1</v>
      </c>
      <c r="L8" s="342">
        <v>4.557539E-2</v>
      </c>
    </row>
    <row r="9" spans="2:12" ht="22.5" customHeight="1">
      <c r="B9" s="295" t="s">
        <v>8</v>
      </c>
      <c r="C9" s="337">
        <v>0.1</v>
      </c>
      <c r="D9" s="337">
        <v>0.1</v>
      </c>
      <c r="E9" s="337">
        <v>0.1</v>
      </c>
      <c r="F9" s="337">
        <v>0.2</v>
      </c>
      <c r="G9" s="337">
        <v>0.2</v>
      </c>
      <c r="H9" s="337">
        <v>0.1</v>
      </c>
      <c r="I9" s="337">
        <v>0.2</v>
      </c>
      <c r="J9" s="337">
        <v>0.1</v>
      </c>
      <c r="K9" s="337">
        <v>0.1</v>
      </c>
      <c r="L9" s="342">
        <v>3.9769529999999997E-2</v>
      </c>
    </row>
    <row r="10" spans="2:12" ht="22.5" customHeight="1">
      <c r="B10" s="339" t="s">
        <v>86</v>
      </c>
      <c r="C10" s="337">
        <v>2.2999999999999998</v>
      </c>
      <c r="D10" s="337">
        <v>3</v>
      </c>
      <c r="E10" s="337">
        <v>2.5</v>
      </c>
      <c r="F10" s="337">
        <v>2.1</v>
      </c>
      <c r="G10" s="337">
        <v>2.2000000000000002</v>
      </c>
      <c r="H10" s="337">
        <v>1.9</v>
      </c>
      <c r="I10" s="337">
        <v>2.4</v>
      </c>
      <c r="J10" s="337">
        <v>2.2999999999999998</v>
      </c>
      <c r="K10" s="337">
        <v>2.2999999999999998</v>
      </c>
      <c r="L10" s="342">
        <v>2.32189595</v>
      </c>
    </row>
    <row r="11" spans="2:12" ht="22.5" customHeight="1">
      <c r="B11" s="339" t="s">
        <v>107</v>
      </c>
      <c r="C11" s="337">
        <v>1</v>
      </c>
      <c r="D11" s="337">
        <v>1.2</v>
      </c>
      <c r="E11" s="337">
        <v>1</v>
      </c>
      <c r="F11" s="337">
        <v>1</v>
      </c>
      <c r="G11" s="337">
        <v>0.8</v>
      </c>
      <c r="H11" s="337">
        <v>0.7</v>
      </c>
      <c r="I11" s="337">
        <v>0.8</v>
      </c>
      <c r="J11" s="337">
        <v>0.6</v>
      </c>
      <c r="K11" s="337">
        <v>0.6</v>
      </c>
      <c r="L11" s="342">
        <v>0.46498287999999999</v>
      </c>
    </row>
    <row r="12" spans="2:12" ht="22.5" customHeight="1">
      <c r="B12" s="339" t="s">
        <v>88</v>
      </c>
      <c r="C12" s="337">
        <v>1.5</v>
      </c>
      <c r="D12" s="337">
        <v>1.8</v>
      </c>
      <c r="E12" s="337">
        <v>1.6</v>
      </c>
      <c r="F12" s="337">
        <v>1.4</v>
      </c>
      <c r="G12" s="337">
        <v>1.4</v>
      </c>
      <c r="H12" s="337">
        <v>1.2</v>
      </c>
      <c r="I12" s="337">
        <v>1.6</v>
      </c>
      <c r="J12" s="337">
        <v>1.7</v>
      </c>
      <c r="K12" s="337">
        <v>1.5</v>
      </c>
      <c r="L12" s="342">
        <v>1.3337683899999999</v>
      </c>
    </row>
    <row r="13" spans="2:12" ht="22.5" customHeight="1">
      <c r="B13" s="339" t="s">
        <v>24</v>
      </c>
      <c r="C13" s="337">
        <v>0.6</v>
      </c>
      <c r="D13" s="337">
        <v>0.6</v>
      </c>
      <c r="E13" s="337">
        <v>0.5</v>
      </c>
      <c r="F13" s="337">
        <v>0.5</v>
      </c>
      <c r="G13" s="337">
        <v>0.5</v>
      </c>
      <c r="H13" s="337">
        <v>0.4</v>
      </c>
      <c r="I13" s="337">
        <v>0.6</v>
      </c>
      <c r="J13" s="337">
        <v>0.7</v>
      </c>
      <c r="K13" s="337">
        <v>0.5</v>
      </c>
      <c r="L13" s="342">
        <v>0.43726930000000003</v>
      </c>
    </row>
    <row r="14" spans="2:12" ht="22.5" customHeight="1">
      <c r="B14" s="295" t="s">
        <v>89</v>
      </c>
      <c r="C14" s="337">
        <v>0.3</v>
      </c>
      <c r="D14" s="337">
        <v>0.2</v>
      </c>
      <c r="E14" s="337">
        <v>0.2</v>
      </c>
      <c r="F14" s="337">
        <v>0.2</v>
      </c>
      <c r="G14" s="337">
        <v>0.2</v>
      </c>
      <c r="H14" s="337">
        <v>0.2</v>
      </c>
      <c r="I14" s="337">
        <v>0.3</v>
      </c>
      <c r="J14" s="337">
        <v>0.4</v>
      </c>
      <c r="K14" s="337">
        <v>0.2</v>
      </c>
      <c r="L14" s="342">
        <v>0.25608119000000001</v>
      </c>
    </row>
    <row r="15" spans="2:12" ht="22.5" customHeight="1">
      <c r="B15" s="295" t="s">
        <v>90</v>
      </c>
      <c r="C15" s="337">
        <v>0.5</v>
      </c>
      <c r="D15" s="337">
        <v>0.5</v>
      </c>
      <c r="E15" s="337">
        <v>0.4</v>
      </c>
      <c r="F15" s="337">
        <v>0.4</v>
      </c>
      <c r="G15" s="337">
        <v>0.4</v>
      </c>
      <c r="H15" s="337">
        <v>0.3</v>
      </c>
      <c r="I15" s="337">
        <v>0.4</v>
      </c>
      <c r="J15" s="337">
        <v>0.5</v>
      </c>
      <c r="K15" s="337">
        <v>0.4</v>
      </c>
      <c r="L15" s="342">
        <v>0.25508786</v>
      </c>
    </row>
    <row r="16" spans="2:12" ht="22.5" customHeight="1">
      <c r="B16" s="339" t="s">
        <v>91</v>
      </c>
      <c r="C16" s="337">
        <v>0.5</v>
      </c>
      <c r="D16" s="337">
        <v>0.6</v>
      </c>
      <c r="E16" s="337">
        <v>0.4</v>
      </c>
      <c r="F16" s="337">
        <v>0.4</v>
      </c>
      <c r="G16" s="337">
        <v>0.5</v>
      </c>
      <c r="H16" s="337">
        <v>0.4</v>
      </c>
      <c r="I16" s="337">
        <v>0.5</v>
      </c>
      <c r="J16" s="337">
        <v>0.5</v>
      </c>
      <c r="K16" s="337">
        <v>0.4</v>
      </c>
      <c r="L16" s="342">
        <v>0.41364600000000001</v>
      </c>
    </row>
    <row r="17" spans="2:12" ht="22.5" customHeight="1">
      <c r="B17" s="339" t="s">
        <v>92</v>
      </c>
      <c r="C17" s="337">
        <v>0.1</v>
      </c>
      <c r="D17" s="337">
        <v>0.1</v>
      </c>
      <c r="E17" s="337">
        <v>0.1</v>
      </c>
      <c r="F17" s="337">
        <v>0.2</v>
      </c>
      <c r="G17" s="337">
        <v>0.2</v>
      </c>
      <c r="H17" s="337">
        <v>0.2</v>
      </c>
      <c r="I17" s="337">
        <v>0.2</v>
      </c>
      <c r="J17" s="337">
        <v>0.2</v>
      </c>
      <c r="K17" s="337">
        <v>0.2</v>
      </c>
      <c r="L17" s="342">
        <v>0.18489127</v>
      </c>
    </row>
    <row r="18" spans="2:12">
      <c r="B18" s="324"/>
    </row>
    <row r="19" spans="2:12">
      <c r="B19" s="344" t="s">
        <v>359</v>
      </c>
    </row>
    <row r="20" spans="2:12" s="592" customFormat="1">
      <c r="B20" s="356"/>
    </row>
    <row r="21" spans="2:12">
      <c r="B21" s="345" t="s">
        <v>94</v>
      </c>
    </row>
    <row r="23" spans="2:12">
      <c r="B23" s="604" t="s">
        <v>308</v>
      </c>
    </row>
  </sheetData>
  <hyperlinks>
    <hyperlink ref="B23" location="Index!A1" display="Back to Index"/>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H13"/>
  <sheetViews>
    <sheetView workbookViewId="0"/>
  </sheetViews>
  <sheetFormatPr defaultRowHeight="15"/>
  <cols>
    <col min="1" max="1" width="4.28515625" style="371" customWidth="1"/>
    <col min="2" max="2" width="142.85546875" style="371" customWidth="1"/>
    <col min="3" max="16384" width="9.140625" style="371"/>
  </cols>
  <sheetData>
    <row r="1" spans="2:8">
      <c r="H1" s="599"/>
    </row>
    <row r="2" spans="2:8">
      <c r="B2" s="46" t="s">
        <v>428</v>
      </c>
    </row>
    <row r="3" spans="2:8" s="592" customFormat="1">
      <c r="B3" s="46"/>
    </row>
    <row r="4" spans="2:8" ht="30" customHeight="1">
      <c r="B4" s="48" t="s">
        <v>460</v>
      </c>
    </row>
    <row r="5" spans="2:8" ht="15" customHeight="1">
      <c r="B5" s="48"/>
    </row>
    <row r="6" spans="2:8" s="592" customFormat="1" ht="30" customHeight="1">
      <c r="B6" s="656" t="s">
        <v>417</v>
      </c>
    </row>
    <row r="7" spans="2:8" s="592" customFormat="1" ht="15" customHeight="1">
      <c r="B7" s="48"/>
    </row>
    <row r="8" spans="2:8">
      <c r="B8" s="48" t="s">
        <v>416</v>
      </c>
    </row>
    <row r="9" spans="2:8" s="503" customFormat="1" ht="60" customHeight="1">
      <c r="B9" s="506" t="s">
        <v>418</v>
      </c>
    </row>
    <row r="10" spans="2:8" ht="45" customHeight="1">
      <c r="B10" s="506" t="s">
        <v>136</v>
      </c>
    </row>
    <row r="11" spans="2:8" ht="30" customHeight="1">
      <c r="B11" s="506" t="s">
        <v>137</v>
      </c>
    </row>
    <row r="13" spans="2:8">
      <c r="B13" s="604" t="s">
        <v>308</v>
      </c>
    </row>
  </sheetData>
  <hyperlinks>
    <hyperlink ref="B13" location="Index!A1" display="Back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L24"/>
  <sheetViews>
    <sheetView workbookViewId="0"/>
  </sheetViews>
  <sheetFormatPr defaultRowHeight="15"/>
  <cols>
    <col min="1" max="1" width="4.28515625" style="347" customWidth="1"/>
    <col min="2" max="2" width="32.140625" style="347" customWidth="1"/>
    <col min="3" max="16384" width="9.140625" style="347"/>
  </cols>
  <sheetData>
    <row r="1" spans="2:12">
      <c r="H1" s="599"/>
    </row>
    <row r="2" spans="2:12">
      <c r="B2" s="349" t="s">
        <v>254</v>
      </c>
    </row>
    <row r="4" spans="2:12" ht="22.5" customHeight="1" thickBot="1">
      <c r="B4" s="359" t="s">
        <v>3</v>
      </c>
      <c r="C4" s="357" t="s">
        <v>106</v>
      </c>
      <c r="D4" s="357" t="s">
        <v>97</v>
      </c>
      <c r="E4" s="357" t="s">
        <v>98</v>
      </c>
      <c r="F4" s="357" t="s">
        <v>99</v>
      </c>
      <c r="G4" s="357" t="s">
        <v>100</v>
      </c>
      <c r="H4" s="357" t="s">
        <v>101</v>
      </c>
      <c r="I4" s="357" t="s">
        <v>102</v>
      </c>
      <c r="J4" s="357" t="s">
        <v>103</v>
      </c>
      <c r="K4" s="357" t="s">
        <v>104</v>
      </c>
      <c r="L4" s="357" t="s">
        <v>105</v>
      </c>
    </row>
    <row r="5" spans="2:12" ht="22.5" customHeight="1">
      <c r="B5" s="358" t="s">
        <v>85</v>
      </c>
      <c r="C5" s="351">
        <v>5.4</v>
      </c>
      <c r="D5" s="351">
        <v>5.9</v>
      </c>
      <c r="E5" s="351">
        <v>4.9000000000000004</v>
      </c>
      <c r="F5" s="351">
        <v>4.8</v>
      </c>
      <c r="G5" s="351">
        <v>5.0999999999999996</v>
      </c>
      <c r="H5" s="351" t="s">
        <v>116</v>
      </c>
      <c r="I5" s="640" t="s">
        <v>116</v>
      </c>
      <c r="J5" s="351">
        <v>4.7</v>
      </c>
      <c r="K5" s="351">
        <v>4.3</v>
      </c>
      <c r="L5" s="351">
        <v>4</v>
      </c>
    </row>
    <row r="6" spans="2:12" ht="22.5" customHeight="1">
      <c r="B6" s="358" t="s">
        <v>10</v>
      </c>
      <c r="C6" s="351">
        <v>4.2</v>
      </c>
      <c r="D6" s="351">
        <v>4.5</v>
      </c>
      <c r="E6" s="351">
        <v>3.8</v>
      </c>
      <c r="F6" s="351">
        <v>3.7</v>
      </c>
      <c r="G6" s="351">
        <v>4.0999999999999996</v>
      </c>
      <c r="H6" s="640" t="s">
        <v>116</v>
      </c>
      <c r="I6" s="640" t="s">
        <v>116</v>
      </c>
      <c r="J6" s="351">
        <v>3.7</v>
      </c>
      <c r="K6" s="351">
        <v>3.2</v>
      </c>
      <c r="L6" s="351">
        <v>3.2</v>
      </c>
    </row>
    <row r="7" spans="2:12" ht="22.5" customHeight="1">
      <c r="B7" s="358" t="s">
        <v>6</v>
      </c>
      <c r="C7" s="351">
        <v>0.1</v>
      </c>
      <c r="D7" s="351">
        <v>0.1</v>
      </c>
      <c r="E7" s="351">
        <v>0.1</v>
      </c>
      <c r="F7" s="351">
        <v>0.1</v>
      </c>
      <c r="G7" s="351">
        <v>0.2</v>
      </c>
      <c r="H7" s="640" t="s">
        <v>116</v>
      </c>
      <c r="I7" s="640" t="s">
        <v>116</v>
      </c>
      <c r="J7" s="351">
        <v>0.1</v>
      </c>
      <c r="K7" s="351">
        <v>0.1</v>
      </c>
      <c r="L7" s="351">
        <v>0</v>
      </c>
    </row>
    <row r="8" spans="2:12" ht="22.5" customHeight="1">
      <c r="B8" s="295" t="s">
        <v>42</v>
      </c>
      <c r="C8" s="351">
        <v>0.1</v>
      </c>
      <c r="D8" s="351">
        <v>0</v>
      </c>
      <c r="E8" s="351">
        <v>0.1</v>
      </c>
      <c r="F8" s="351">
        <v>0</v>
      </c>
      <c r="G8" s="351">
        <v>0.1</v>
      </c>
      <c r="H8" s="640" t="s">
        <v>116</v>
      </c>
      <c r="I8" s="640" t="s">
        <v>116</v>
      </c>
      <c r="J8" s="351">
        <v>0</v>
      </c>
      <c r="K8" s="351">
        <v>0</v>
      </c>
      <c r="L8" s="351">
        <v>0</v>
      </c>
    </row>
    <row r="9" spans="2:12" ht="22.5" customHeight="1">
      <c r="B9" s="295" t="s">
        <v>8</v>
      </c>
      <c r="C9" s="351">
        <v>0.1</v>
      </c>
      <c r="D9" s="351">
        <v>0</v>
      </c>
      <c r="E9" s="351">
        <v>0.1</v>
      </c>
      <c r="F9" s="351">
        <v>0.1</v>
      </c>
      <c r="G9" s="351">
        <v>0.1</v>
      </c>
      <c r="H9" s="640" t="s">
        <v>116</v>
      </c>
      <c r="I9" s="640" t="s">
        <v>116</v>
      </c>
      <c r="J9" s="351">
        <v>0.1</v>
      </c>
      <c r="K9" s="351">
        <v>0</v>
      </c>
      <c r="L9" s="351">
        <v>0</v>
      </c>
    </row>
    <row r="10" spans="2:12" ht="22.5" customHeight="1">
      <c r="B10" s="358" t="s">
        <v>86</v>
      </c>
      <c r="C10" s="351">
        <v>1</v>
      </c>
      <c r="D10" s="351">
        <v>1.5</v>
      </c>
      <c r="E10" s="351">
        <v>1.1000000000000001</v>
      </c>
      <c r="F10" s="351">
        <v>0.8</v>
      </c>
      <c r="G10" s="351">
        <v>1.03</v>
      </c>
      <c r="H10" s="640" t="s">
        <v>116</v>
      </c>
      <c r="I10" s="640" t="s">
        <v>116</v>
      </c>
      <c r="J10" s="351">
        <v>0.9</v>
      </c>
      <c r="K10" s="351">
        <v>0.9</v>
      </c>
      <c r="L10" s="351">
        <v>0.8</v>
      </c>
    </row>
    <row r="11" spans="2:12" ht="22.5" customHeight="1">
      <c r="B11" s="358" t="s">
        <v>107</v>
      </c>
      <c r="C11" s="351">
        <v>0.4</v>
      </c>
      <c r="D11" s="351">
        <v>0.4</v>
      </c>
      <c r="E11" s="351">
        <v>0.3</v>
      </c>
      <c r="F11" s="351">
        <v>0.4</v>
      </c>
      <c r="G11" s="351">
        <v>0.3</v>
      </c>
      <c r="H11" s="640" t="s">
        <v>116</v>
      </c>
      <c r="I11" s="640" t="s">
        <v>116</v>
      </c>
      <c r="J11" s="351">
        <v>0.2</v>
      </c>
      <c r="K11" s="351">
        <v>0.2</v>
      </c>
      <c r="L11" s="351">
        <v>0.1</v>
      </c>
    </row>
    <row r="12" spans="2:12" ht="22.5" customHeight="1">
      <c r="B12" s="358" t="s">
        <v>88</v>
      </c>
      <c r="C12" s="351">
        <v>0.5</v>
      </c>
      <c r="D12" s="351">
        <v>0.5</v>
      </c>
      <c r="E12" s="351">
        <v>0.6</v>
      </c>
      <c r="F12" s="351">
        <v>0.4</v>
      </c>
      <c r="G12" s="351">
        <v>0.5</v>
      </c>
      <c r="H12" s="640" t="s">
        <v>116</v>
      </c>
      <c r="I12" s="640" t="s">
        <v>116</v>
      </c>
      <c r="J12" s="351">
        <v>0.6</v>
      </c>
      <c r="K12" s="351">
        <v>0.4</v>
      </c>
      <c r="L12" s="351">
        <v>0.3</v>
      </c>
    </row>
    <row r="13" spans="2:12" ht="22.5" customHeight="1">
      <c r="B13" s="358" t="s">
        <v>24</v>
      </c>
      <c r="C13" s="351">
        <v>0.1</v>
      </c>
      <c r="D13" s="351">
        <v>0.2</v>
      </c>
      <c r="E13" s="351">
        <v>0.1</v>
      </c>
      <c r="F13" s="351">
        <v>0.1</v>
      </c>
      <c r="G13" s="351">
        <v>0.1</v>
      </c>
      <c r="H13" s="640" t="s">
        <v>116</v>
      </c>
      <c r="I13" s="640" t="s">
        <v>116</v>
      </c>
      <c r="J13" s="351">
        <v>0.2</v>
      </c>
      <c r="K13" s="351">
        <v>0.1</v>
      </c>
      <c r="L13" s="351">
        <v>0.1</v>
      </c>
    </row>
    <row r="14" spans="2:12" ht="22.5" customHeight="1">
      <c r="B14" s="295" t="s">
        <v>89</v>
      </c>
      <c r="C14" s="351">
        <v>0.1</v>
      </c>
      <c r="D14" s="351">
        <v>0.1</v>
      </c>
      <c r="E14" s="351">
        <v>0.1</v>
      </c>
      <c r="F14" s="351">
        <v>0.1</v>
      </c>
      <c r="G14" s="351">
        <v>0.1</v>
      </c>
      <c r="H14" s="640" t="s">
        <v>116</v>
      </c>
      <c r="I14" s="640" t="s">
        <v>116</v>
      </c>
      <c r="J14" s="351">
        <v>0.1</v>
      </c>
      <c r="K14" s="351">
        <v>0</v>
      </c>
      <c r="L14" s="351">
        <v>0</v>
      </c>
    </row>
    <row r="15" spans="2:12" ht="22.5" customHeight="1">
      <c r="B15" s="295" t="s">
        <v>90</v>
      </c>
      <c r="C15" s="351">
        <v>0.1</v>
      </c>
      <c r="D15" s="351">
        <v>0.1</v>
      </c>
      <c r="E15" s="351">
        <v>0.1</v>
      </c>
      <c r="F15" s="351">
        <v>0.1</v>
      </c>
      <c r="G15" s="351">
        <v>0.1</v>
      </c>
      <c r="H15" s="640" t="s">
        <v>116</v>
      </c>
      <c r="I15" s="640" t="s">
        <v>116</v>
      </c>
      <c r="J15" s="351">
        <v>0.1</v>
      </c>
      <c r="K15" s="351">
        <v>0.1</v>
      </c>
      <c r="L15" s="351">
        <v>0.1</v>
      </c>
    </row>
    <row r="16" spans="2:12" ht="22.5" customHeight="1">
      <c r="B16" s="358" t="s">
        <v>91</v>
      </c>
      <c r="C16" s="351">
        <v>0.2</v>
      </c>
      <c r="D16" s="351">
        <v>0.2</v>
      </c>
      <c r="E16" s="351">
        <v>0.2</v>
      </c>
      <c r="F16" s="351">
        <v>0.2</v>
      </c>
      <c r="G16" s="351">
        <v>0.2</v>
      </c>
      <c r="H16" s="640" t="s">
        <v>116</v>
      </c>
      <c r="I16" s="640" t="s">
        <v>116</v>
      </c>
      <c r="J16" s="351">
        <v>0.2</v>
      </c>
      <c r="K16" s="351">
        <v>0.1</v>
      </c>
      <c r="L16" s="351">
        <v>0.2</v>
      </c>
    </row>
    <row r="17" spans="2:12" ht="22.5" customHeight="1">
      <c r="B17" s="358" t="s">
        <v>92</v>
      </c>
      <c r="C17" s="351">
        <v>0</v>
      </c>
      <c r="D17" s="351">
        <v>0.1</v>
      </c>
      <c r="E17" s="351">
        <v>0.1</v>
      </c>
      <c r="F17" s="351">
        <v>0</v>
      </c>
      <c r="G17" s="351">
        <v>0.1</v>
      </c>
      <c r="H17" s="640" t="s">
        <v>116</v>
      </c>
      <c r="I17" s="640" t="s">
        <v>116</v>
      </c>
      <c r="J17" s="351">
        <v>0.1</v>
      </c>
      <c r="K17" s="351">
        <v>0.1</v>
      </c>
      <c r="L17" s="351">
        <v>0.1</v>
      </c>
    </row>
    <row r="19" spans="2:12">
      <c r="B19" s="356" t="s">
        <v>359</v>
      </c>
    </row>
    <row r="20" spans="2:12">
      <c r="B20" s="373" t="s">
        <v>402</v>
      </c>
    </row>
    <row r="21" spans="2:12" s="592" customFormat="1">
      <c r="B21" s="373"/>
    </row>
    <row r="22" spans="2:12">
      <c r="B22" s="360" t="s">
        <v>94</v>
      </c>
    </row>
    <row r="24" spans="2:12">
      <c r="B24" s="604" t="s">
        <v>308</v>
      </c>
    </row>
  </sheetData>
  <hyperlinks>
    <hyperlink ref="B24" location="Index!A1" display="Back to 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H29"/>
  <sheetViews>
    <sheetView workbookViewId="0"/>
  </sheetViews>
  <sheetFormatPr defaultRowHeight="15"/>
  <cols>
    <col min="1" max="1" width="4.28515625" style="347" customWidth="1"/>
    <col min="2" max="2" width="32.140625" style="347" customWidth="1"/>
    <col min="3" max="5" width="12.28515625" style="347" customWidth="1"/>
    <col min="6" max="16384" width="9.140625" style="347"/>
  </cols>
  <sheetData>
    <row r="1" spans="2:8">
      <c r="H1" s="599"/>
    </row>
    <row r="2" spans="2:8">
      <c r="B2" s="349" t="s">
        <v>430</v>
      </c>
    </row>
    <row r="3" spans="2:8">
      <c r="B3" s="348"/>
      <c r="C3" s="346"/>
      <c r="D3" s="346"/>
      <c r="E3" s="346"/>
    </row>
    <row r="4" spans="2:8" ht="22.5" customHeight="1" thickBot="1">
      <c r="B4" s="352" t="s">
        <v>3</v>
      </c>
      <c r="C4" s="290" t="s">
        <v>95</v>
      </c>
      <c r="D4" s="354" t="s">
        <v>96</v>
      </c>
      <c r="E4" s="353" t="s">
        <v>32</v>
      </c>
    </row>
    <row r="5" spans="2:8" ht="22.5" customHeight="1">
      <c r="B5" s="350" t="s">
        <v>85</v>
      </c>
      <c r="C5" s="355">
        <v>36.6</v>
      </c>
      <c r="D5" s="355">
        <v>37.9</v>
      </c>
      <c r="E5" s="351">
        <v>37.299999999999997</v>
      </c>
    </row>
    <row r="6" spans="2:8" ht="22.5" customHeight="1">
      <c r="B6" s="350" t="s">
        <v>10</v>
      </c>
      <c r="C6" s="355">
        <v>22</v>
      </c>
      <c r="D6" s="355">
        <v>22.1</v>
      </c>
      <c r="E6" s="351">
        <v>22.1</v>
      </c>
    </row>
    <row r="7" spans="2:8" ht="22.5" customHeight="1">
      <c r="B7" s="350" t="s">
        <v>6</v>
      </c>
      <c r="C7" s="355">
        <v>1.4</v>
      </c>
      <c r="D7" s="355">
        <v>0.5</v>
      </c>
      <c r="E7" s="351">
        <v>1</v>
      </c>
    </row>
    <row r="8" spans="2:8" ht="22.5" customHeight="1">
      <c r="B8" s="299" t="s">
        <v>42</v>
      </c>
      <c r="C8" s="355">
        <v>1</v>
      </c>
      <c r="D8" s="355">
        <v>0.5</v>
      </c>
      <c r="E8" s="351">
        <v>0.7</v>
      </c>
    </row>
    <row r="9" spans="2:8" ht="22.5" customHeight="1">
      <c r="B9" s="350" t="s">
        <v>86</v>
      </c>
      <c r="C9" s="355">
        <v>3.6</v>
      </c>
      <c r="D9" s="355">
        <v>4.5</v>
      </c>
      <c r="E9" s="351">
        <v>4.0999999999999996</v>
      </c>
    </row>
    <row r="10" spans="2:8" ht="22.5" customHeight="1">
      <c r="B10" s="350" t="s">
        <v>87</v>
      </c>
      <c r="C10" s="355">
        <v>1.8</v>
      </c>
      <c r="D10" s="355">
        <v>0.8</v>
      </c>
      <c r="E10" s="351">
        <v>1.3</v>
      </c>
    </row>
    <row r="11" spans="2:8" ht="22.5" customHeight="1">
      <c r="B11" s="350" t="s">
        <v>88</v>
      </c>
      <c r="C11" s="355">
        <v>3.6</v>
      </c>
      <c r="D11" s="355">
        <v>4.3</v>
      </c>
      <c r="E11" s="351">
        <v>4</v>
      </c>
    </row>
    <row r="12" spans="2:8" ht="22.5" customHeight="1">
      <c r="B12" s="350" t="s">
        <v>24</v>
      </c>
      <c r="C12" s="355">
        <v>4.0999999999999996</v>
      </c>
      <c r="D12" s="355">
        <v>5.0999999999999996</v>
      </c>
      <c r="E12" s="351">
        <v>4.5999999999999996</v>
      </c>
    </row>
    <row r="13" spans="2:8" ht="22.5" customHeight="1">
      <c r="B13" s="299" t="s">
        <v>89</v>
      </c>
      <c r="C13" s="355">
        <v>1.9</v>
      </c>
      <c r="D13" s="355">
        <v>2.8</v>
      </c>
      <c r="E13" s="351">
        <v>2.2999999999999998</v>
      </c>
    </row>
    <row r="14" spans="2:8" ht="22.5" customHeight="1">
      <c r="B14" s="350" t="s">
        <v>91</v>
      </c>
      <c r="C14" s="355">
        <v>1.4</v>
      </c>
      <c r="D14" s="355">
        <v>1.5</v>
      </c>
      <c r="E14" s="351">
        <v>1.4</v>
      </c>
    </row>
    <row r="15" spans="2:8" ht="22.5" customHeight="1">
      <c r="B15" s="350" t="s">
        <v>108</v>
      </c>
      <c r="C15" s="355">
        <v>7.8</v>
      </c>
      <c r="D15" s="355">
        <v>9.3000000000000007</v>
      </c>
      <c r="E15" s="351">
        <v>8.5</v>
      </c>
    </row>
    <row r="16" spans="2:8" ht="22.5" customHeight="1">
      <c r="B16" s="350" t="s">
        <v>93</v>
      </c>
      <c r="C16" s="355">
        <v>1.4</v>
      </c>
      <c r="D16" s="355">
        <v>0.6</v>
      </c>
      <c r="E16" s="351">
        <v>1</v>
      </c>
    </row>
    <row r="17" spans="2:5" ht="22.5" customHeight="1">
      <c r="B17" s="350" t="s">
        <v>109</v>
      </c>
      <c r="C17" s="355">
        <v>9.4</v>
      </c>
      <c r="D17" s="355">
        <v>12.1</v>
      </c>
      <c r="E17" s="351">
        <v>10.8</v>
      </c>
    </row>
    <row r="18" spans="2:5" ht="22.5" customHeight="1">
      <c r="B18" s="350" t="s">
        <v>110</v>
      </c>
      <c r="C18" s="355">
        <v>4.0999999999999996</v>
      </c>
      <c r="D18" s="355">
        <v>3.7</v>
      </c>
      <c r="E18" s="351">
        <v>3.9</v>
      </c>
    </row>
    <row r="20" spans="2:5">
      <c r="B20" s="373" t="s">
        <v>111</v>
      </c>
    </row>
    <row r="22" spans="2:5">
      <c r="B22" s="604" t="s">
        <v>308</v>
      </c>
    </row>
    <row r="29" spans="2:5" ht="15" customHeight="1"/>
  </sheetData>
  <hyperlinks>
    <hyperlink ref="B22"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0"/>
  <sheetViews>
    <sheetView workbookViewId="0"/>
  </sheetViews>
  <sheetFormatPr defaultRowHeight="15"/>
  <cols>
    <col min="1" max="1" width="4.28515625" style="347" customWidth="1"/>
    <col min="2" max="2" width="32.140625" style="347" customWidth="1"/>
    <col min="3" max="5" width="12.28515625" style="347" customWidth="1"/>
    <col min="6" max="16384" width="9.140625" style="347"/>
  </cols>
  <sheetData>
    <row r="1" spans="2:8">
      <c r="H1" s="599"/>
    </row>
    <row r="2" spans="2:8">
      <c r="B2" s="349" t="s">
        <v>431</v>
      </c>
    </row>
    <row r="4" spans="2:8" ht="22.5" customHeight="1" thickBot="1">
      <c r="B4" s="352" t="s">
        <v>3</v>
      </c>
      <c r="C4" s="290" t="s">
        <v>95</v>
      </c>
      <c r="D4" s="354" t="s">
        <v>96</v>
      </c>
      <c r="E4" s="353" t="s">
        <v>32</v>
      </c>
    </row>
    <row r="5" spans="2:8" ht="22.5" customHeight="1">
      <c r="B5" s="350" t="s">
        <v>85</v>
      </c>
      <c r="C5" s="355">
        <f>0.21*100</f>
        <v>21</v>
      </c>
      <c r="D5" s="355">
        <f>0.16*100</f>
        <v>16</v>
      </c>
      <c r="E5" s="351">
        <f>0.185*100</f>
        <v>18.5</v>
      </c>
    </row>
    <row r="6" spans="2:8" ht="22.5" customHeight="1">
      <c r="B6" s="350" t="s">
        <v>10</v>
      </c>
      <c r="C6" s="355">
        <f>0.19*100</f>
        <v>19</v>
      </c>
      <c r="D6" s="355">
        <f>0.14*100</f>
        <v>14.000000000000002</v>
      </c>
      <c r="E6" s="351">
        <f>0.165*100</f>
        <v>16.5</v>
      </c>
    </row>
    <row r="7" spans="2:8" ht="22.5" customHeight="1">
      <c r="B7" s="350" t="s">
        <v>6</v>
      </c>
      <c r="C7" s="355">
        <f>0.021*100</f>
        <v>2.1</v>
      </c>
      <c r="D7" s="355">
        <f>0.01*100</f>
        <v>1</v>
      </c>
      <c r="E7" s="351">
        <f>0.016*100</f>
        <v>1.6</v>
      </c>
    </row>
    <row r="8" spans="2:8" ht="22.5" customHeight="1">
      <c r="B8" s="299" t="s">
        <v>42</v>
      </c>
      <c r="C8" s="355">
        <f>0.019*100</f>
        <v>1.9</v>
      </c>
      <c r="D8" s="355">
        <f>0.008*100</f>
        <v>0.8</v>
      </c>
      <c r="E8" s="351">
        <f>0.015*100</f>
        <v>1.5</v>
      </c>
    </row>
    <row r="9" spans="2:8" ht="22.5" customHeight="1">
      <c r="B9" s="350" t="s">
        <v>86</v>
      </c>
      <c r="C9" s="355">
        <f>0.049*100</f>
        <v>4.9000000000000004</v>
      </c>
      <c r="D9" s="355">
        <f>0.028*100</f>
        <v>2.8000000000000003</v>
      </c>
      <c r="E9" s="351">
        <f>0.039*100</f>
        <v>3.9</v>
      </c>
    </row>
    <row r="10" spans="2:8" ht="22.5" customHeight="1">
      <c r="B10" s="350" t="s">
        <v>87</v>
      </c>
      <c r="C10" s="355">
        <f>0.03*100</f>
        <v>3</v>
      </c>
      <c r="D10" s="355">
        <f>0.014*100</f>
        <v>1.4000000000000001</v>
      </c>
      <c r="E10" s="351">
        <f>0.023*100</f>
        <v>2.2999999999999998</v>
      </c>
    </row>
    <row r="11" spans="2:8" ht="22.5" customHeight="1">
      <c r="B11" s="350" t="s">
        <v>88</v>
      </c>
      <c r="C11" s="355">
        <f>0.058*100</f>
        <v>5.8000000000000007</v>
      </c>
      <c r="D11" s="355">
        <f>0.04*100</f>
        <v>4</v>
      </c>
      <c r="E11" s="351">
        <f>0.05*100</f>
        <v>5</v>
      </c>
    </row>
    <row r="12" spans="2:8" ht="22.5" customHeight="1">
      <c r="B12" s="350" t="s">
        <v>24</v>
      </c>
      <c r="C12" s="355">
        <f>0.04*100</f>
        <v>4</v>
      </c>
      <c r="D12" s="355">
        <f>0.021*100</f>
        <v>2.1</v>
      </c>
      <c r="E12" s="351">
        <f>0.032*100</f>
        <v>3.2</v>
      </c>
    </row>
    <row r="13" spans="2:8" ht="22.5" customHeight="1">
      <c r="B13" s="299" t="s">
        <v>89</v>
      </c>
      <c r="C13" s="355">
        <f>0.032*100</f>
        <v>3.2</v>
      </c>
      <c r="D13" s="355">
        <f>0.016*100</f>
        <v>1.6</v>
      </c>
      <c r="E13" s="351">
        <f>0.025*100</f>
        <v>2.5</v>
      </c>
    </row>
    <row r="14" spans="2:8" ht="22.5" customHeight="1">
      <c r="B14" s="350" t="s">
        <v>91</v>
      </c>
      <c r="C14" s="355">
        <f>0.023*100</f>
        <v>2.2999999999999998</v>
      </c>
      <c r="D14" s="355">
        <f>0.01*100</f>
        <v>1</v>
      </c>
      <c r="E14" s="351">
        <f>0.017*100</f>
        <v>1.7000000000000002</v>
      </c>
    </row>
    <row r="15" spans="2:8" ht="22.5" customHeight="1">
      <c r="B15" s="350" t="s">
        <v>108</v>
      </c>
      <c r="C15" s="355">
        <f>0.033*100</f>
        <v>3.3000000000000003</v>
      </c>
      <c r="D15" s="355">
        <f>0.023*100</f>
        <v>2.2999999999999998</v>
      </c>
      <c r="E15" s="351">
        <f>0.028*100</f>
        <v>2.8000000000000003</v>
      </c>
    </row>
    <row r="16" spans="2:8" ht="22.5" customHeight="1">
      <c r="B16" s="350" t="s">
        <v>93</v>
      </c>
      <c r="C16" s="355">
        <f>0.018*100</f>
        <v>1.7999999999999998</v>
      </c>
      <c r="D16" s="355">
        <f>0.005*100</f>
        <v>0.5</v>
      </c>
      <c r="E16" s="351">
        <f>0.012*100</f>
        <v>1.2</v>
      </c>
    </row>
    <row r="17" spans="1:2">
      <c r="A17" s="346"/>
      <c r="B17" s="289"/>
    </row>
    <row r="18" spans="1:2">
      <c r="B18" s="373" t="s">
        <v>403</v>
      </c>
    </row>
    <row r="20" spans="1:2">
      <c r="B20" s="604" t="s">
        <v>308</v>
      </c>
    </row>
  </sheetData>
  <hyperlinks>
    <hyperlink ref="B20"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60</vt:i4>
      </vt:variant>
    </vt:vector>
  </HeadingPairs>
  <TitlesOfParts>
    <vt:vector size="120" baseType="lpstr">
      <vt:lpstr>Index</vt:lpstr>
      <vt:lpstr>Table 1.1</vt:lpstr>
      <vt:lpstr>Table 1.2</vt:lpstr>
      <vt:lpstr>Table 1.3</vt:lpstr>
      <vt:lpstr>Table 1.4</vt:lpstr>
      <vt:lpstr>Table 1.5</vt:lpstr>
      <vt:lpstr>Table 1.6</vt:lpstr>
      <vt:lpstr>Table 1.7</vt:lpstr>
      <vt:lpstr>Table 1.8</vt:lpstr>
      <vt:lpstr>Table 1.9</vt:lpstr>
      <vt:lpstr>Table 1.10</vt:lpstr>
      <vt:lpstr>Table 2.1</vt:lpstr>
      <vt:lpstr>Table 2.2</vt:lpstr>
      <vt:lpstr>Table 2.3</vt:lpstr>
      <vt:lpstr>Table 2.4</vt:lpstr>
      <vt:lpstr>Table 3.1</vt:lpstr>
      <vt:lpstr>Table 3.2</vt:lpstr>
      <vt:lpstr>Table 3.3</vt:lpstr>
      <vt:lpstr>Table 3.4</vt:lpstr>
      <vt:lpstr>Table 3.5</vt:lpstr>
      <vt:lpstr>Table 3.6</vt:lpstr>
      <vt:lpstr>Table 3.7</vt:lpstr>
      <vt:lpstr>Table 3.8</vt:lpstr>
      <vt:lpstr>Table 3.9</vt:lpstr>
      <vt:lpstr>Table 3.10</vt:lpstr>
      <vt:lpstr>Table 3.11</vt:lpstr>
      <vt:lpstr>Table 3.12</vt:lpstr>
      <vt:lpstr>Table 3.13</vt:lpstr>
      <vt:lpstr>Table 3.14</vt:lpstr>
      <vt:lpstr>Table 3.15</vt:lpstr>
      <vt:lpstr>Table 3.16</vt:lpstr>
      <vt:lpstr>Table 3.17</vt:lpstr>
      <vt:lpstr>Table 3.18</vt:lpstr>
      <vt:lpstr>Table 3.19</vt:lpstr>
      <vt:lpstr>Table 4.1</vt:lpstr>
      <vt:lpstr>Table 4.2</vt:lpstr>
      <vt:lpstr>Table 4.3</vt:lpstr>
      <vt:lpstr>Table 4.4</vt:lpstr>
      <vt:lpstr>Table 4.5</vt:lpstr>
      <vt:lpstr>Table 4.6</vt:lpstr>
      <vt:lpstr>Table 4.7</vt:lpstr>
      <vt:lpstr>Table 4.8</vt:lpstr>
      <vt:lpstr>Table 5.1</vt:lpstr>
      <vt:lpstr>Table 5.2</vt:lpstr>
      <vt:lpstr>Table 5.3</vt:lpstr>
      <vt:lpstr>Table 5.4</vt:lpstr>
      <vt:lpstr>Table 5.5</vt:lpstr>
      <vt:lpstr>Table 6.1</vt:lpstr>
      <vt:lpstr>Table 6.2</vt:lpstr>
      <vt:lpstr>Table 6.3</vt:lpstr>
      <vt:lpstr>Table 7.1</vt:lpstr>
      <vt:lpstr>Table 7.2</vt:lpstr>
      <vt:lpstr>Table 7.3</vt:lpstr>
      <vt:lpstr>Table 7.4</vt:lpstr>
      <vt:lpstr>Table 7.5</vt:lpstr>
      <vt:lpstr>Table 7.6</vt:lpstr>
      <vt:lpstr>Table 7.7</vt:lpstr>
      <vt:lpstr>Table 7.8</vt:lpstr>
      <vt:lpstr>Treatment notes</vt:lpstr>
      <vt:lpstr>Drug-related deaths notes</vt:lpstr>
      <vt:lpstr>Start10</vt:lpstr>
      <vt:lpstr>Start11</vt:lpstr>
      <vt:lpstr>Start12</vt:lpstr>
      <vt:lpstr>Start13</vt:lpstr>
      <vt:lpstr>Start14</vt:lpstr>
      <vt:lpstr>Start15</vt:lpstr>
      <vt:lpstr>Start16</vt:lpstr>
      <vt:lpstr>Start17</vt:lpstr>
      <vt:lpstr>Start18</vt:lpstr>
      <vt:lpstr>'Table 3.3'!Start19</vt:lpstr>
      <vt:lpstr>Start2</vt:lpstr>
      <vt:lpstr>Start20</vt:lpstr>
      <vt:lpstr>Start21</vt:lpstr>
      <vt:lpstr>Start22</vt:lpstr>
      <vt:lpstr>Start23</vt:lpstr>
      <vt:lpstr>Start24</vt:lpstr>
      <vt:lpstr>Start25</vt:lpstr>
      <vt:lpstr>Start26</vt:lpstr>
      <vt:lpstr>Start27</vt:lpstr>
      <vt:lpstr>Start28</vt:lpstr>
      <vt:lpstr>Start29</vt:lpstr>
      <vt:lpstr>Start3</vt:lpstr>
      <vt:lpstr>Start30</vt:lpstr>
      <vt:lpstr>Start31</vt:lpstr>
      <vt:lpstr>Start32</vt:lpstr>
      <vt:lpstr>Start33</vt:lpstr>
      <vt:lpstr>Start34</vt:lpstr>
      <vt:lpstr>Start35</vt:lpstr>
      <vt:lpstr>Start36</vt:lpstr>
      <vt:lpstr>Start37</vt:lpstr>
      <vt:lpstr>Start38</vt:lpstr>
      <vt:lpstr>Start39</vt:lpstr>
      <vt:lpstr>Start4</vt:lpstr>
      <vt:lpstr>Start40</vt:lpstr>
      <vt:lpstr>Start41</vt:lpstr>
      <vt:lpstr>Start42</vt:lpstr>
      <vt:lpstr>Start43</vt:lpstr>
      <vt:lpstr>Start44</vt:lpstr>
      <vt:lpstr>Start45</vt:lpstr>
      <vt:lpstr>Start46</vt:lpstr>
      <vt:lpstr>Start47</vt:lpstr>
      <vt:lpstr>Start48</vt:lpstr>
      <vt:lpstr>Start49</vt:lpstr>
      <vt:lpstr>Start5</vt:lpstr>
      <vt:lpstr>Start50</vt:lpstr>
      <vt:lpstr>Start51</vt:lpstr>
      <vt:lpstr>Start52</vt:lpstr>
      <vt:lpstr>Start53</vt:lpstr>
      <vt:lpstr>Start54</vt:lpstr>
      <vt:lpstr>Start55</vt:lpstr>
      <vt:lpstr>Start56</vt:lpstr>
      <vt:lpstr>Start57</vt:lpstr>
      <vt:lpstr>Start58</vt:lpstr>
      <vt:lpstr>Start59</vt:lpstr>
      <vt:lpstr>Start6</vt:lpstr>
      <vt:lpstr>Start60</vt:lpstr>
      <vt:lpstr>Start61</vt:lpstr>
      <vt:lpstr>Start7</vt:lpstr>
      <vt:lpstr>Start8</vt:lpstr>
      <vt:lpstr>Start9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Crawford</dc:creator>
  <cp:lastModifiedBy>Mary Dunne</cp:lastModifiedBy>
  <dcterms:created xsi:type="dcterms:W3CDTF">2018-02-26T10:32:37Z</dcterms:created>
  <dcterms:modified xsi:type="dcterms:W3CDTF">2018-04-10T08:28:50Z</dcterms:modified>
</cp:coreProperties>
</file>